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D:\02_ACTIVITES\TRAVAUX\2_AEPG et AEPP\6. AO et DAO\b. AEPP Amproroforo, AEPG Sandrohy Maroamboka et Ampataka\"/>
    </mc:Choice>
  </mc:AlternateContent>
  <xr:revisionPtr revIDLastSave="0" documentId="13_ncr:1_{926CB9DB-F391-49F7-9715-622E2EBB012B}" xr6:coauthVersionLast="36" xr6:coauthVersionMax="47" xr10:uidLastSave="{00000000-0000-0000-0000-000000000000}"/>
  <bookViews>
    <workbookView xWindow="-120" yWindow="-120" windowWidth="20736" windowHeight="11160" xr2:uid="{00000000-000D-0000-FFFF-FFFF00000000}"/>
  </bookViews>
  <sheets>
    <sheet name="BDQE Sandrohy Maroamboka" sheetId="2" r:id="rId1"/>
  </sheets>
  <definedNames>
    <definedName name="BP" localSheetId="0">#REF!</definedName>
    <definedName name="_xlnm.Print_Titles" localSheetId="0">'BDQE Sandrohy Maroamboka'!$1:$4</definedName>
    <definedName name="_xlnm.Print_Area" localSheetId="0">'BDQE Sandrohy Maroamboka'!$A$1:$F$570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8" i="2" l="1"/>
  <c r="F125" i="2"/>
  <c r="F126" i="2" s="1"/>
  <c r="E124" i="2" s="1"/>
  <c r="F42" i="2" l="1"/>
  <c r="D563" i="2"/>
  <c r="B563" i="2"/>
  <c r="D561" i="2"/>
  <c r="B561" i="2"/>
  <c r="D559" i="2"/>
  <c r="B559" i="2"/>
  <c r="D557" i="2"/>
  <c r="B557" i="2"/>
  <c r="D555" i="2"/>
  <c r="B555" i="2"/>
  <c r="D553" i="2"/>
  <c r="B553" i="2"/>
  <c r="D551" i="2"/>
  <c r="B551" i="2"/>
  <c r="D549" i="2"/>
  <c r="B549" i="2"/>
  <c r="D547" i="2"/>
  <c r="C547" i="2"/>
  <c r="B547" i="2"/>
  <c r="D545" i="2"/>
  <c r="B545" i="2"/>
  <c r="D543" i="2"/>
  <c r="B543" i="2"/>
  <c r="F534" i="2"/>
  <c r="F535" i="2" s="1"/>
  <c r="F530" i="2"/>
  <c r="F529" i="2"/>
  <c r="F525" i="2"/>
  <c r="F524" i="2"/>
  <c r="F523" i="2"/>
  <c r="F522" i="2"/>
  <c r="F521" i="2"/>
  <c r="F517" i="2"/>
  <c r="F516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2" i="2"/>
  <c r="F481" i="2"/>
  <c r="F480" i="2"/>
  <c r="D479" i="2"/>
  <c r="F479" i="2" s="1"/>
  <c r="F478" i="2"/>
  <c r="F477" i="2"/>
  <c r="D471" i="2"/>
  <c r="F471" i="2" s="1"/>
  <c r="D466" i="2"/>
  <c r="D470" i="2" s="1"/>
  <c r="F470" i="2" s="1"/>
  <c r="F460" i="2"/>
  <c r="F461" i="2" s="1"/>
  <c r="D455" i="2"/>
  <c r="F455" i="2" s="1"/>
  <c r="F456" i="2" s="1"/>
  <c r="E454" i="2" s="1"/>
  <c r="D449" i="2"/>
  <c r="F449" i="2" s="1"/>
  <c r="F450" i="2" s="1"/>
  <c r="D443" i="2"/>
  <c r="F443" i="2" s="1"/>
  <c r="D438" i="2"/>
  <c r="F438" i="2" s="1"/>
  <c r="F439" i="2" s="1"/>
  <c r="E437" i="2" s="1"/>
  <c r="F433" i="2"/>
  <c r="F434" i="2" s="1"/>
  <c r="E432" i="2" s="1"/>
  <c r="F427" i="2"/>
  <c r="F428" i="2" s="1"/>
  <c r="F429" i="2" s="1"/>
  <c r="F423" i="2"/>
  <c r="F422" i="2"/>
  <c r="F418" i="2"/>
  <c r="F419" i="2" s="1"/>
  <c r="F414" i="2"/>
  <c r="F413" i="2"/>
  <c r="F412" i="2"/>
  <c r="F411" i="2"/>
  <c r="F406" i="2"/>
  <c r="F407" i="2" s="1"/>
  <c r="F399" i="2"/>
  <c r="F400" i="2" s="1"/>
  <c r="F395" i="2"/>
  <c r="F396" i="2" s="1"/>
  <c r="F390" i="2"/>
  <c r="F391" i="2" s="1"/>
  <c r="F388" i="2" s="1"/>
  <c r="F383" i="2"/>
  <c r="F384" i="2" s="1"/>
  <c r="F379" i="2"/>
  <c r="F380" i="2" s="1"/>
  <c r="E378" i="2" s="1"/>
  <c r="F375" i="2"/>
  <c r="F376" i="2" s="1"/>
  <c r="E374" i="2" s="1"/>
  <c r="F371" i="2"/>
  <c r="F372" i="2" s="1"/>
  <c r="E370" i="2" s="1"/>
  <c r="F367" i="2"/>
  <c r="F366" i="2"/>
  <c r="F365" i="2"/>
  <c r="F364" i="2"/>
  <c r="F363" i="2"/>
  <c r="F362" i="2"/>
  <c r="F361" i="2"/>
  <c r="F360" i="2"/>
  <c r="F359" i="2"/>
  <c r="F353" i="2"/>
  <c r="F354" i="2" s="1"/>
  <c r="E352" i="2" s="1"/>
  <c r="F349" i="2"/>
  <c r="F348" i="2"/>
  <c r="F342" i="2"/>
  <c r="F341" i="2"/>
  <c r="F337" i="2"/>
  <c r="F338" i="2" s="1"/>
  <c r="E336" i="2" s="1"/>
  <c r="F331" i="2"/>
  <c r="F330" i="2"/>
  <c r="F329" i="2"/>
  <c r="F325" i="2"/>
  <c r="F324" i="2"/>
  <c r="F320" i="2"/>
  <c r="F319" i="2"/>
  <c r="F318" i="2"/>
  <c r="F317" i="2"/>
  <c r="F316" i="2"/>
  <c r="F315" i="2"/>
  <c r="F311" i="2"/>
  <c r="F310" i="2"/>
  <c r="F309" i="2"/>
  <c r="F300" i="2"/>
  <c r="F301" i="2" s="1"/>
  <c r="E299" i="2" s="1"/>
  <c r="F296" i="2"/>
  <c r="F297" i="2" s="1"/>
  <c r="E295" i="2" s="1"/>
  <c r="F292" i="2"/>
  <c r="F293" i="2" s="1"/>
  <c r="E291" i="2" s="1"/>
  <c r="F288" i="2"/>
  <c r="F287" i="2"/>
  <c r="F283" i="2"/>
  <c r="F282" i="2"/>
  <c r="F274" i="2"/>
  <c r="F275" i="2" s="1"/>
  <c r="E273" i="2" s="1"/>
  <c r="F270" i="2"/>
  <c r="F271" i="2" s="1"/>
  <c r="F266" i="2"/>
  <c r="F267" i="2" s="1"/>
  <c r="E265" i="2" s="1"/>
  <c r="D260" i="2"/>
  <c r="F260" i="2" s="1"/>
  <c r="F259" i="2"/>
  <c r="F255" i="2"/>
  <c r="F254" i="2"/>
  <c r="D248" i="2"/>
  <c r="F248" i="2" s="1"/>
  <c r="F247" i="2"/>
  <c r="F243" i="2"/>
  <c r="F242" i="2"/>
  <c r="F241" i="2"/>
  <c r="D237" i="2"/>
  <c r="F237" i="2" s="1"/>
  <c r="F238" i="2" s="1"/>
  <c r="E236" i="2" s="1"/>
  <c r="D233" i="2"/>
  <c r="F233" i="2" s="1"/>
  <c r="D232" i="2"/>
  <c r="F232" i="2" s="1"/>
  <c r="F224" i="2"/>
  <c r="F225" i="2" s="1"/>
  <c r="F220" i="2"/>
  <c r="F221" i="2" s="1"/>
  <c r="E219" i="2" s="1"/>
  <c r="F216" i="2"/>
  <c r="F215" i="2"/>
  <c r="F214" i="2"/>
  <c r="F210" i="2"/>
  <c r="F209" i="2"/>
  <c r="F208" i="2"/>
  <c r="F207" i="2"/>
  <c r="F206" i="2"/>
  <c r="F205" i="2"/>
  <c r="F204" i="2"/>
  <c r="F203" i="2"/>
  <c r="F202" i="2"/>
  <c r="F198" i="2"/>
  <c r="F197" i="2"/>
  <c r="F196" i="2"/>
  <c r="F191" i="2"/>
  <c r="F190" i="2"/>
  <c r="F189" i="2"/>
  <c r="F183" i="2"/>
  <c r="F182" i="2"/>
  <c r="D178" i="2"/>
  <c r="F178" i="2" s="1"/>
  <c r="D177" i="2"/>
  <c r="F177" i="2" s="1"/>
  <c r="F172" i="2"/>
  <c r="F171" i="2"/>
  <c r="F165" i="2"/>
  <c r="F164" i="2"/>
  <c r="F160" i="2"/>
  <c r="F159" i="2"/>
  <c r="F155" i="2"/>
  <c r="F154" i="2"/>
  <c r="F153" i="2"/>
  <c r="F149" i="2"/>
  <c r="F148" i="2"/>
  <c r="F147" i="2"/>
  <c r="F146" i="2"/>
  <c r="F145" i="2"/>
  <c r="F144" i="2"/>
  <c r="F143" i="2"/>
  <c r="F139" i="2"/>
  <c r="F138" i="2"/>
  <c r="F137" i="2"/>
  <c r="F132" i="2"/>
  <c r="F131" i="2"/>
  <c r="F130" i="2"/>
  <c r="F120" i="2"/>
  <c r="F119" i="2"/>
  <c r="D115" i="2"/>
  <c r="F115" i="2" s="1"/>
  <c r="D114" i="2"/>
  <c r="F114" i="2" s="1"/>
  <c r="F109" i="2"/>
  <c r="F108" i="2"/>
  <c r="F107" i="2"/>
  <c r="F101" i="2"/>
  <c r="F102" i="2" s="1"/>
  <c r="E100" i="2" s="1"/>
  <c r="F97" i="2"/>
  <c r="F96" i="2"/>
  <c r="F95" i="2"/>
  <c r="F91" i="2"/>
  <c r="F90" i="2"/>
  <c r="F89" i="2"/>
  <c r="F88" i="2"/>
  <c r="F87" i="2"/>
  <c r="F86" i="2"/>
  <c r="F85" i="2"/>
  <c r="F84" i="2"/>
  <c r="F83" i="2"/>
  <c r="F82" i="2"/>
  <c r="F81" i="2"/>
  <c r="F80" i="2"/>
  <c r="F75" i="2"/>
  <c r="F74" i="2"/>
  <c r="F73" i="2"/>
  <c r="F69" i="2"/>
  <c r="F68" i="2"/>
  <c r="F67" i="2"/>
  <c r="F66" i="2"/>
  <c r="F65" i="2"/>
  <c r="F61" i="2"/>
  <c r="F62" i="2" s="1"/>
  <c r="E60" i="2" s="1"/>
  <c r="F60" i="2"/>
  <c r="F59" i="2"/>
  <c r="F55" i="2"/>
  <c r="F56" i="2" s="1"/>
  <c r="E54" i="2" s="1"/>
  <c r="F50" i="2"/>
  <c r="F49" i="2"/>
  <c r="F48" i="2"/>
  <c r="F47" i="2"/>
  <c r="F46" i="2"/>
  <c r="F45" i="2"/>
  <c r="F44" i="2"/>
  <c r="F43" i="2"/>
  <c r="F37" i="2"/>
  <c r="F36" i="2"/>
  <c r="F31" i="2"/>
  <c r="F32" i="2" s="1"/>
  <c r="E30" i="2" s="1"/>
  <c r="F27" i="2"/>
  <c r="F26" i="2"/>
  <c r="F22" i="2"/>
  <c r="F21" i="2"/>
  <c r="D17" i="2"/>
  <c r="F17" i="2" s="1"/>
  <c r="F18" i="2" s="1"/>
  <c r="F10" i="2"/>
  <c r="F9" i="2"/>
  <c r="F8" i="2"/>
  <c r="F7" i="2"/>
  <c r="F526" i="2" l="1"/>
  <c r="E520" i="2" s="1"/>
  <c r="F98" i="2"/>
  <c r="E94" i="2" s="1"/>
  <c r="F156" i="2"/>
  <c r="E152" i="2" s="1"/>
  <c r="D442" i="2"/>
  <c r="F442" i="2" s="1"/>
  <c r="F444" i="2" s="1"/>
  <c r="F445" i="2" s="1"/>
  <c r="D485" i="2"/>
  <c r="F121" i="2"/>
  <c r="F312" i="2"/>
  <c r="F326" i="2"/>
  <c r="E323" i="2" s="1"/>
  <c r="F217" i="2"/>
  <c r="E213" i="2" s="1"/>
  <c r="F38" i="2"/>
  <c r="E34" i="2" s="1"/>
  <c r="F140" i="2"/>
  <c r="E136" i="2" s="1"/>
  <c r="F192" i="2"/>
  <c r="E188" i="2" s="1"/>
  <c r="F256" i="2"/>
  <c r="E253" i="2" s="1"/>
  <c r="F483" i="2"/>
  <c r="E476" i="2" s="1"/>
  <c r="E475" i="2" s="1"/>
  <c r="F321" i="2"/>
  <c r="E314" i="2" s="1"/>
  <c r="F76" i="2"/>
  <c r="E72" i="2" s="1"/>
  <c r="F150" i="2"/>
  <c r="E142" i="2" s="1"/>
  <c r="F510" i="2"/>
  <c r="E487" i="2" s="1"/>
  <c r="E486" i="2" s="1"/>
  <c r="F179" i="2"/>
  <c r="E176" i="2" s="1"/>
  <c r="F249" i="2"/>
  <c r="E246" i="2" s="1"/>
  <c r="F472" i="2"/>
  <c r="E469" i="2" s="1"/>
  <c r="F133" i="2"/>
  <c r="E128" i="2" s="1"/>
  <c r="F234" i="2"/>
  <c r="E231" i="2" s="1"/>
  <c r="F110" i="2"/>
  <c r="E106" i="2" s="1"/>
  <c r="F184" i="2"/>
  <c r="E181" i="2" s="1"/>
  <c r="F211" i="2"/>
  <c r="E201" i="2" s="1"/>
  <c r="F466" i="2"/>
  <c r="F467" i="2" s="1"/>
  <c r="E465" i="2" s="1"/>
  <c r="F92" i="2"/>
  <c r="E79" i="2" s="1"/>
  <c r="F393" i="2"/>
  <c r="F518" i="2"/>
  <c r="E515" i="2" s="1"/>
  <c r="F166" i="2"/>
  <c r="E163" i="2" s="1"/>
  <c r="E459" i="2"/>
  <c r="E453" i="2" s="1"/>
  <c r="F51" i="2"/>
  <c r="E41" i="2" s="1"/>
  <c r="E40" i="2" s="1"/>
  <c r="F199" i="2"/>
  <c r="F284" i="2"/>
  <c r="E281" i="2" s="1"/>
  <c r="F332" i="2"/>
  <c r="F289" i="2"/>
  <c r="E286" i="2" s="1"/>
  <c r="F350" i="2"/>
  <c r="E347" i="2" s="1"/>
  <c r="E346" i="2" s="1"/>
  <c r="F531" i="2"/>
  <c r="E528" i="2" s="1"/>
  <c r="F173" i="2"/>
  <c r="E170" i="2" s="1"/>
  <c r="E448" i="2"/>
  <c r="E447" i="2"/>
  <c r="F424" i="2"/>
  <c r="F261" i="2"/>
  <c r="E258" i="2" s="1"/>
  <c r="F244" i="2"/>
  <c r="E240" i="2" s="1"/>
  <c r="F161" i="2"/>
  <c r="E158" i="2" s="1"/>
  <c r="F116" i="2"/>
  <c r="E113" i="2" s="1"/>
  <c r="F70" i="2"/>
  <c r="E64" i="2" s="1"/>
  <c r="F28" i="2"/>
  <c r="E25" i="2" s="1"/>
  <c r="E15" i="2" s="1"/>
  <c r="F11" i="2"/>
  <c r="E5" i="2" s="1"/>
  <c r="F23" i="2"/>
  <c r="E382" i="2"/>
  <c r="E533" i="2"/>
  <c r="F368" i="2"/>
  <c r="E358" i="2" s="1"/>
  <c r="F457" i="2"/>
  <c r="E223" i="2"/>
  <c r="F343" i="2"/>
  <c r="F278" i="2"/>
  <c r="E269" i="2"/>
  <c r="E264" i="2" s="1"/>
  <c r="F415" i="2"/>
  <c r="F451" i="2"/>
  <c r="E403" i="2" l="1"/>
  <c r="E387" i="2" s="1"/>
  <c r="E557" i="2" s="1"/>
  <c r="F557" i="2" s="1"/>
  <c r="F484" i="2"/>
  <c r="E78" i="2"/>
  <c r="E441" i="2"/>
  <c r="E436" i="2" s="1"/>
  <c r="E431" i="2" s="1"/>
  <c r="F431" i="2" s="1"/>
  <c r="E6" i="2"/>
  <c r="E187" i="2"/>
  <c r="E175" i="2"/>
  <c r="F511" i="2"/>
  <c r="E129" i="2"/>
  <c r="F122" i="2"/>
  <c r="E230" i="2"/>
  <c r="E464" i="2"/>
  <c r="F473" i="2"/>
  <c r="F262" i="2"/>
  <c r="F333" i="2"/>
  <c r="F250" i="2"/>
  <c r="E252" i="2"/>
  <c r="E514" i="2"/>
  <c r="E513" i="2" s="1"/>
  <c r="F513" i="2" s="1"/>
  <c r="F563" i="2" s="1"/>
  <c r="E135" i="2"/>
  <c r="F135" i="2" s="1"/>
  <c r="E59" i="2"/>
  <c r="F302" i="2"/>
  <c r="F226" i="2"/>
  <c r="E357" i="2"/>
  <c r="E14" i="2"/>
  <c r="F14" i="2" s="1"/>
  <c r="F103" i="2"/>
  <c r="E280" i="2"/>
  <c r="F355" i="2"/>
  <c r="E328" i="2"/>
  <c r="E195" i="2"/>
  <c r="E194" i="2" s="1"/>
  <c r="E308" i="2"/>
  <c r="F167" i="2"/>
  <c r="F344" i="2"/>
  <c r="E340" i="2"/>
  <c r="E335" i="2" s="1"/>
  <c r="F185" i="2"/>
  <c r="F536" i="2"/>
  <c r="F385" i="2"/>
  <c r="E543" i="2"/>
  <c r="F543" i="2" s="1"/>
  <c r="F5" i="2"/>
  <c r="E118" i="2"/>
  <c r="E112" i="2" s="1"/>
  <c r="E105" i="2" l="1"/>
  <c r="E549" i="2" s="1"/>
  <c r="F549" i="2" s="1"/>
  <c r="F387" i="2"/>
  <c r="E169" i="2"/>
  <c r="E58" i="2"/>
  <c r="E547" i="2" s="1"/>
  <c r="E228" i="2"/>
  <c r="E553" i="2" s="1"/>
  <c r="F553" i="2" s="1"/>
  <c r="F303" i="2"/>
  <c r="E563" i="2"/>
  <c r="F194" i="2"/>
  <c r="E463" i="2"/>
  <c r="E561" i="2" s="1"/>
  <c r="F561" i="2" s="1"/>
  <c r="E545" i="2"/>
  <c r="F545" i="2" s="1"/>
  <c r="E307" i="2"/>
  <c r="E305" i="2" s="1"/>
  <c r="E555" i="2" s="1"/>
  <c r="F555" i="2" s="1"/>
  <c r="E559" i="2"/>
  <c r="F559" i="2" s="1"/>
  <c r="F228" i="2" l="1"/>
  <c r="F58" i="2"/>
  <c r="F547" i="2" s="1"/>
  <c r="F463" i="2"/>
  <c r="F105" i="2"/>
  <c r="F305" i="2"/>
  <c r="E551" i="2"/>
  <c r="F169" i="2"/>
  <c r="F551" i="2" s="1"/>
  <c r="F566" i="2" l="1"/>
  <c r="F570" i="2" s="1"/>
</calcChain>
</file>

<file path=xl/sharedStrings.xml><?xml version="1.0" encoding="utf-8"?>
<sst xmlns="http://schemas.openxmlformats.org/spreadsheetml/2006/main" count="1103" uniqueCount="395">
  <si>
    <t>POSTE</t>
  </si>
  <si>
    <t>DESIGNATION</t>
  </si>
  <si>
    <t>UNITE</t>
  </si>
  <si>
    <t>QUANTITE</t>
  </si>
  <si>
    <t>PRIX UNITAIRE</t>
  </si>
  <si>
    <t>PRIX TOTAL</t>
  </si>
  <si>
    <t>En Ariary</t>
  </si>
  <si>
    <t>INSTALLATION ET TRAVAUX GENERAUX</t>
  </si>
  <si>
    <t>Ens.</t>
  </si>
  <si>
    <t>000</t>
  </si>
  <si>
    <t>001-01</t>
  </si>
  <si>
    <t>002-01</t>
  </si>
  <si>
    <t>002-02</t>
  </si>
  <si>
    <t>006-01</t>
  </si>
  <si>
    <t>Total installation et travauxgénéraux</t>
  </si>
  <si>
    <t>REHABILITATION  DE CAPTAGE</t>
  </si>
  <si>
    <t>U</t>
  </si>
  <si>
    <t>100</t>
  </si>
  <si>
    <t>101</t>
  </si>
  <si>
    <t>101-1</t>
  </si>
  <si>
    <t>Total terrassement</t>
  </si>
  <si>
    <t>102</t>
  </si>
  <si>
    <t>102-7</t>
  </si>
  <si>
    <t>102-9</t>
  </si>
  <si>
    <t>Total maçonnerie et ossature</t>
  </si>
  <si>
    <t>103</t>
  </si>
  <si>
    <t>103-13</t>
  </si>
  <si>
    <t>103-27</t>
  </si>
  <si>
    <t>104</t>
  </si>
  <si>
    <t>104-8</t>
  </si>
  <si>
    <t>600</t>
  </si>
  <si>
    <t>630-05</t>
  </si>
  <si>
    <t>630-06</t>
  </si>
  <si>
    <t>Total tubage</t>
  </si>
  <si>
    <t>700</t>
  </si>
  <si>
    <t>703</t>
  </si>
  <si>
    <t>701-02-b</t>
  </si>
  <si>
    <t>701-02-d</t>
  </si>
  <si>
    <t>703-01-e</t>
  </si>
  <si>
    <t>703-04-b</t>
  </si>
  <si>
    <t>703-05-c</t>
  </si>
  <si>
    <t>703-06-e</t>
  </si>
  <si>
    <t>703-06-g</t>
  </si>
  <si>
    <t>703-01-c</t>
  </si>
  <si>
    <t>Total tAccessoireS Galvanisées</t>
  </si>
  <si>
    <t>710-01-c</t>
  </si>
  <si>
    <t xml:space="preserve">Total  pose crépine en inox </t>
  </si>
  <si>
    <t>REHABILITATION DU SYSTÈME DE TRAITEMENT</t>
  </si>
  <si>
    <t>Ens</t>
  </si>
  <si>
    <t>Total  Travaux de Terrassements</t>
  </si>
  <si>
    <t>103-14</t>
  </si>
  <si>
    <t>103-15</t>
  </si>
  <si>
    <t>103-16</t>
  </si>
  <si>
    <t>103-17</t>
  </si>
  <si>
    <t>103-17'</t>
  </si>
  <si>
    <t>Total  divers</t>
  </si>
  <si>
    <t>104-9</t>
  </si>
  <si>
    <t>104-15</t>
  </si>
  <si>
    <t>104-16</t>
  </si>
  <si>
    <t>Total  sécurisation des ouvrages</t>
  </si>
  <si>
    <t>701-02-e</t>
  </si>
  <si>
    <t>703-05-e</t>
  </si>
  <si>
    <t>703-06-d</t>
  </si>
  <si>
    <t>703-05-f</t>
  </si>
  <si>
    <t>706</t>
  </si>
  <si>
    <t>706-12-b</t>
  </si>
  <si>
    <t>706-12-d</t>
  </si>
  <si>
    <t>706-12-e</t>
  </si>
  <si>
    <t>Total  vanne 1/4 de tour galvanisé</t>
  </si>
  <si>
    <t>710</t>
  </si>
  <si>
    <t>710-01-e</t>
  </si>
  <si>
    <t>Total  robineterie et accessoires</t>
  </si>
  <si>
    <t>REHABILITATION DU RESERVOIR DE CAPACITE 20 M3SANDROHY</t>
  </si>
  <si>
    <t>103-1</t>
  </si>
  <si>
    <t>103-2</t>
  </si>
  <si>
    <t>103-3</t>
  </si>
  <si>
    <t>200</t>
  </si>
  <si>
    <t>203</t>
  </si>
  <si>
    <t>203-1</t>
  </si>
  <si>
    <t>203-4</t>
  </si>
  <si>
    <t>Total  peinture</t>
  </si>
  <si>
    <t>202</t>
  </si>
  <si>
    <t>202-17</t>
  </si>
  <si>
    <t>202-16</t>
  </si>
  <si>
    <t>Total  menuiserie métallique</t>
  </si>
  <si>
    <t>Total  menuiserie et peinture</t>
  </si>
  <si>
    <t>630-02</t>
  </si>
  <si>
    <t>630-03</t>
  </si>
  <si>
    <t>Total  accessoire galvanisé</t>
  </si>
  <si>
    <t>Accessoires PEHD</t>
  </si>
  <si>
    <t>701-02-a</t>
  </si>
  <si>
    <t>Total  accessoire PEHD</t>
  </si>
  <si>
    <t>703-01-d</t>
  </si>
  <si>
    <t>703-04-d</t>
  </si>
  <si>
    <t>710-01-b</t>
  </si>
  <si>
    <t>710-01-d'</t>
  </si>
  <si>
    <t>Total  crépine en inox ou équivalent</t>
  </si>
  <si>
    <t>711</t>
  </si>
  <si>
    <t>711-01-c</t>
  </si>
  <si>
    <t>711-01-f</t>
  </si>
  <si>
    <t>Total  compteur</t>
  </si>
  <si>
    <t>REHABILITATION DU RESERVOIR DE CAPACITE 15 M3 SAHANAVAKA</t>
  </si>
  <si>
    <t>703-04-a</t>
  </si>
  <si>
    <t>703-05-b</t>
  </si>
  <si>
    <t>706-12-a</t>
  </si>
  <si>
    <t xml:space="preserve">REHABILITATION DE KIOSQUE </t>
  </si>
  <si>
    <t>101-7</t>
  </si>
  <si>
    <t>Total  terrassement</t>
  </si>
  <si>
    <t>Total  maçonnerie et ossature</t>
  </si>
  <si>
    <t>103-8</t>
  </si>
  <si>
    <t>103-26</t>
  </si>
  <si>
    <t>104-4-b</t>
  </si>
  <si>
    <t>104-6</t>
  </si>
  <si>
    <t>Total  travaux de construction des ouvrages de genie civil</t>
  </si>
  <si>
    <t>202-15</t>
  </si>
  <si>
    <t>Grille métallique de longueur 30*30 avec fer rond diamètre 12, couvercle canivaux</t>
  </si>
  <si>
    <t>Total  menuiserie, peinture</t>
  </si>
  <si>
    <t>630-08</t>
  </si>
  <si>
    <t>Total  consuite en tuyau acier galvanisé</t>
  </si>
  <si>
    <t>620-21</t>
  </si>
  <si>
    <t>Total  conduite PVC à joint collé PN 16</t>
  </si>
  <si>
    <t>Conduite PPR</t>
  </si>
  <si>
    <t>640-1</t>
  </si>
  <si>
    <t>Total  consuite PPR</t>
  </si>
  <si>
    <t>Total  canalisation</t>
  </si>
  <si>
    <t>704</t>
  </si>
  <si>
    <t>Accéssoires PPR</t>
  </si>
  <si>
    <t>704-01-g</t>
  </si>
  <si>
    <t>704-04-g</t>
  </si>
  <si>
    <t>Total  accessoires galvanisés</t>
  </si>
  <si>
    <t>701-02-g</t>
  </si>
  <si>
    <t>701-08-o</t>
  </si>
  <si>
    <t>Total  accessoires PEHD</t>
  </si>
  <si>
    <t>706-12-g</t>
  </si>
  <si>
    <t>709</t>
  </si>
  <si>
    <t>709-15-a</t>
  </si>
  <si>
    <t>Total  robinet de puisage</t>
  </si>
  <si>
    <t>711-01-i</t>
  </si>
  <si>
    <t xml:space="preserve">CONSTRUCTION LAVE MAIN </t>
  </si>
  <si>
    <t>101-3</t>
  </si>
  <si>
    <t>Total  terrassements</t>
  </si>
  <si>
    <t>102-2</t>
  </si>
  <si>
    <t>102-5</t>
  </si>
  <si>
    <t>102-13</t>
  </si>
  <si>
    <t>102-15</t>
  </si>
  <si>
    <t>104-1</t>
  </si>
  <si>
    <t>630-09</t>
  </si>
  <si>
    <t>Total  conduite en tuyau acier galvanisé</t>
  </si>
  <si>
    <t>703-01-i</t>
  </si>
  <si>
    <t>703-01-g</t>
  </si>
  <si>
    <t>703-04-i</t>
  </si>
  <si>
    <t>703-04-g</t>
  </si>
  <si>
    <t>703-05-i</t>
  </si>
  <si>
    <t>703-05-g</t>
  </si>
  <si>
    <t>703-06-a</t>
  </si>
  <si>
    <t>703-02-g</t>
  </si>
  <si>
    <t>Total  accessoires galvanisées</t>
  </si>
  <si>
    <t>Total  accesoires PEHD</t>
  </si>
  <si>
    <t>709-15-b</t>
  </si>
  <si>
    <t>BRANCHEMENT INSTITUTIONNEL CSB</t>
  </si>
  <si>
    <t>SERIE 100 - TRAVAUX DE CONSTRUCTION DES OUVRAGE DE GENIE CIVIL</t>
  </si>
  <si>
    <t>Divers</t>
  </si>
  <si>
    <t>SERIE 600 : CANALISATION</t>
  </si>
  <si>
    <t>610-07</t>
  </si>
  <si>
    <t>703-01-h</t>
  </si>
  <si>
    <t>703-06-h</t>
  </si>
  <si>
    <t>703-05-h</t>
  </si>
  <si>
    <t>706-01-h</t>
  </si>
  <si>
    <t>709-16</t>
  </si>
  <si>
    <t>711-01-h</t>
  </si>
  <si>
    <t>FOURNITURE ET POSE CONDUITE D'AMENEE</t>
  </si>
  <si>
    <t>Total  Divers</t>
  </si>
  <si>
    <t>500</t>
  </si>
  <si>
    <t>501</t>
  </si>
  <si>
    <t>501-1</t>
  </si>
  <si>
    <t>Total  fouilles en tranchées</t>
  </si>
  <si>
    <t>502</t>
  </si>
  <si>
    <t>502-1</t>
  </si>
  <si>
    <t>502-3</t>
  </si>
  <si>
    <t>Total  remblais des tranchées</t>
  </si>
  <si>
    <t>Total  travaux de réseaux en tranchée</t>
  </si>
  <si>
    <t>610-02-b</t>
  </si>
  <si>
    <t>701-01-g</t>
  </si>
  <si>
    <t>708</t>
  </si>
  <si>
    <t>708-2</t>
  </si>
  <si>
    <t>Total  ventouse</t>
  </si>
  <si>
    <t>FOURNITURE ET POSE CONDUITE DE DISTRIBUTION</t>
  </si>
  <si>
    <t>Total  fouille en tranchées</t>
  </si>
  <si>
    <t>Total  remblaiement des tranchées</t>
  </si>
  <si>
    <t>610-01-a</t>
  </si>
  <si>
    <t>610-03-b</t>
  </si>
  <si>
    <t>610-04-a</t>
  </si>
  <si>
    <t>610-05-b</t>
  </si>
  <si>
    <t>610-06-b</t>
  </si>
  <si>
    <t>610-07-b</t>
  </si>
  <si>
    <t>Total  conduite PEHD PN 12.5</t>
  </si>
  <si>
    <t>701-01-a</t>
  </si>
  <si>
    <t>701-01-d</t>
  </si>
  <si>
    <t>701-01-e</t>
  </si>
  <si>
    <t>701-01-f</t>
  </si>
  <si>
    <t>701-08-j</t>
  </si>
  <si>
    <t>701-08-m</t>
  </si>
  <si>
    <t>701-08-c</t>
  </si>
  <si>
    <t>701-08-f</t>
  </si>
  <si>
    <t>701-08-k</t>
  </si>
  <si>
    <t>701-08-n</t>
  </si>
  <si>
    <t>701-08-l</t>
  </si>
  <si>
    <t>701-08-e</t>
  </si>
  <si>
    <t>701-06-f</t>
  </si>
  <si>
    <t>701-06-k</t>
  </si>
  <si>
    <t>701-06-j</t>
  </si>
  <si>
    <t>701-06-i</t>
  </si>
  <si>
    <t>701-06-m</t>
  </si>
  <si>
    <t>701-07-f</t>
  </si>
  <si>
    <t>701-07-e</t>
  </si>
  <si>
    <t>701-07-d</t>
  </si>
  <si>
    <t>VANNE DE SECTIONNEMENT</t>
  </si>
  <si>
    <t>701-02-c</t>
  </si>
  <si>
    <t>703-04-c</t>
  </si>
  <si>
    <t>703-06-b</t>
  </si>
  <si>
    <t>703-05-d</t>
  </si>
  <si>
    <t>706-12-c</t>
  </si>
  <si>
    <t>Total  vanne de sectionnement</t>
  </si>
  <si>
    <t>ARIARY</t>
  </si>
  <si>
    <t>0</t>
  </si>
  <si>
    <t>II</t>
  </si>
  <si>
    <t>III</t>
  </si>
  <si>
    <t>IV</t>
  </si>
  <si>
    <t>V</t>
  </si>
  <si>
    <t>VI</t>
  </si>
  <si>
    <t>VII</t>
  </si>
  <si>
    <t>VIII</t>
  </si>
  <si>
    <t>FFT</t>
  </si>
  <si>
    <t>IX</t>
  </si>
  <si>
    <t>X</t>
  </si>
  <si>
    <t>XI</t>
  </si>
  <si>
    <t>TOTAL CONSTRUCTION AEP FOURNITURE COMPRISE</t>
  </si>
  <si>
    <t>SERIE 000 - INSTALLATIONS ET TRAVAUX GENERAUX</t>
  </si>
  <si>
    <t/>
  </si>
  <si>
    <t>Crépine en inox ou équivalent</t>
  </si>
  <si>
    <t>Compteur</t>
  </si>
  <si>
    <t>Terrassements</t>
  </si>
  <si>
    <t>Maçonnerie et ossature</t>
  </si>
  <si>
    <t>Sécurisation des ouvrages</t>
  </si>
  <si>
    <t>SERIE 200 - MENUISERIE, PEINTURE</t>
  </si>
  <si>
    <t>Menuiserie métallique</t>
  </si>
  <si>
    <t>Peinture</t>
  </si>
  <si>
    <t>Conduite en tuyau acier galvanisé</t>
  </si>
  <si>
    <t>Conduite PVC à joint collé PN16</t>
  </si>
  <si>
    <t>SERIE 700 : ROBINETERIE ET ACCESSOIRES</t>
  </si>
  <si>
    <t xml:space="preserve"> vanne ¼ de tour galvanisé</t>
  </si>
  <si>
    <t>Robinet de puisage</t>
  </si>
  <si>
    <t>Accéssoires Galvanisées</t>
  </si>
  <si>
    <t>SERIE 500 - TRAVAUX DE RESEAUX EN TRANCHEE</t>
  </si>
  <si>
    <t>Fouilles en tranchées</t>
  </si>
  <si>
    <t>Remblaiement des tranchées</t>
  </si>
  <si>
    <t>Conduite PEHD PN12,5</t>
  </si>
  <si>
    <t>Ventouse</t>
  </si>
  <si>
    <t>Déblai en tranchée pour conduite DN&lt;100</t>
  </si>
  <si>
    <t xml:space="preserve">Remblai compacté à l'aide de matériaux provenant des fouilles. </t>
  </si>
  <si>
    <t>Sable pour lit de pose</t>
  </si>
  <si>
    <t>Fourniture et Pose tuyaux PEHD DN 73,6/90 PN 12,5</t>
  </si>
  <si>
    <t>Fourniture et Pose tuyaux PEHD DN 51,4/63 PN 12,5</t>
  </si>
  <si>
    <t>Fourniture et Pose tuyaux PEHD DN 40,8/50 PN 12,5</t>
  </si>
  <si>
    <t>Fourniture et Pose tuyaux PEHD DN 32/40 PN 12,5</t>
  </si>
  <si>
    <t>Fourniture et Pose tuyaux PEHD DN 26/32 PN 12,5</t>
  </si>
  <si>
    <t>Fourniture et Posede tuyaux PEHD DN 20,4/25 PN 12,5</t>
  </si>
  <si>
    <t>Regard 40x40x60 avec fond, parois et tampon en BA avec serrure cadenacé</t>
  </si>
  <si>
    <t>ml</t>
  </si>
  <si>
    <t>Fourniture et Pose tuyaux galvanisés 20/27</t>
  </si>
  <si>
    <t>Fourniture et Pose Manchon Mixtes Mâles SR13 DN25</t>
  </si>
  <si>
    <t>Fourniture et Pose coude 90° galvanisé 20/27</t>
  </si>
  <si>
    <t>Fourniture et Pose manchon  galvanisé 20/27</t>
  </si>
  <si>
    <t>Fourniture et Pose raccord union  galvanisé 20/27</t>
  </si>
  <si>
    <t>Fourniture et Pose mamelon   galvanisé 20/27</t>
  </si>
  <si>
    <t>Fourniture et Pose vanne ¼ de tour galvanisé 20/27</t>
  </si>
  <si>
    <t>Fourniture et Pose robinet de puisage en laiton  20/27 de type à béquille</t>
  </si>
  <si>
    <t>Fourniture et pose evier en inox simple bac</t>
  </si>
  <si>
    <t>Fourniture et Pose Compteur Volumétrique  DN 20 et tous les  accessoires</t>
  </si>
  <si>
    <t xml:space="preserve">Installation de chantier </t>
  </si>
  <si>
    <t xml:space="preserve">Replis du chantier  </t>
  </si>
  <si>
    <t>Contre levé topographique</t>
  </si>
  <si>
    <t xml:space="preserve">Décapage et débroussaillage </t>
  </si>
  <si>
    <t>m2</t>
  </si>
  <si>
    <t>Enduit au mortier de ciment dosé à 400 Kg/m3, ep. 0,02m</t>
  </si>
  <si>
    <t>Chape ordinaire au mortier de ciment dosé à 450 kg/m3, ep. 1,5cm</t>
  </si>
  <si>
    <t>Préfiltre en gravier 15/25</t>
  </si>
  <si>
    <t>m3</t>
  </si>
  <si>
    <t>Fourniture et pose d'une vanne à chasse en bois dur</t>
  </si>
  <si>
    <t>Fourniture et pose couvercle métallique de dim 90*35, y compris accessoire serrure en gadena Européene et traitement</t>
  </si>
  <si>
    <t>Fourniture et Pose tuyaux galvanisés 40/49</t>
  </si>
  <si>
    <t>Fourniture et Pose tuyaux galvanisés 33/42</t>
  </si>
  <si>
    <t>Fourniture et Pose Manchon Mixtes Mâles SR13 DN75</t>
  </si>
  <si>
    <t>Fourniture et Pose Manchon Mixtes Mâles SR13 DN50</t>
  </si>
  <si>
    <t>Fourniture et Pose coude 90° galvanisé 40/49</t>
  </si>
  <si>
    <t>Fourniture et Pose manchon galvanisé 66/76</t>
  </si>
  <si>
    <t>Fourniture et Pose mamelon   galvanisé 66/76</t>
  </si>
  <si>
    <t>Fourniture et Pose raccord union  galvanisé 40/49</t>
  </si>
  <si>
    <t>Fourniture et Pose raccord union  galvanisé 66/76</t>
  </si>
  <si>
    <t>Fourniture et Pose coude 90° galvanisé 66/76</t>
  </si>
  <si>
    <t>Fourniture et Pose crépine en inox ou équivalent 66/76</t>
  </si>
  <si>
    <t>Matériaux filtrant en gravier 1,6/3</t>
  </si>
  <si>
    <t>Matériaux filtrant en gravier 3/6</t>
  </si>
  <si>
    <t>Matériaux filtrant en gravier 6/13</t>
  </si>
  <si>
    <t>Matériaux filtrant en gravier 13/19</t>
  </si>
  <si>
    <t>Matériaux filtrant en gravier 19/25</t>
  </si>
  <si>
    <t>Fourniture et pose couvercle métallique de dim 67*67, y compris accessoire serrure en gadena Européene et traitement</t>
  </si>
  <si>
    <t>Fourniture et pose couvercle métallique de dim 80*80, y compris accessoire serrure en gadena Européene et traitement</t>
  </si>
  <si>
    <t>Fourniture et pose couvercle métallique de dim 100*120, y compris accessoire serrure en gadena Européene et traitement</t>
  </si>
  <si>
    <t>Fourniture et Pose Manchon Mixtes Mâles SR13 DN40</t>
  </si>
  <si>
    <t>Fourniture et Pose mamelon   galvanisé 40/49</t>
  </si>
  <si>
    <t>Fourniture et Pose raccord union  galvanisé 33/42</t>
  </si>
  <si>
    <t>Fourniture et Pose mamelon   galvanisé 33/42</t>
  </si>
  <si>
    <t>Fourniture et Pose vanne ¼ de tour galvanisé. 66/76</t>
  </si>
  <si>
    <t>Fourniture et Pose vanne ¼ de tour galvanisé 40/49</t>
  </si>
  <si>
    <t>Fourniture et Pose vanne ¼ de tour galvanisé 33/42</t>
  </si>
  <si>
    <t>Fourniture et Pose crépine en inox ou équivalent 33/42</t>
  </si>
  <si>
    <t>Regard 60x60x60 avec fond, parois et tampon en BA avec serrure cadenacé</t>
  </si>
  <si>
    <t>Regard 100x100x60 avec fond, parois et tampon en BA avec serrure cadenacé</t>
  </si>
  <si>
    <t>Badigeonnage à la chaux grasse appliquée en 2 couches pour couche d'impression</t>
  </si>
  <si>
    <t>Peinture vinylique appliquée en 2 couches sur couche d'impression y compris tous travaux préparatoires de la surface à peindre</t>
  </si>
  <si>
    <t>Echelle à crinoline pliable cadenacé</t>
  </si>
  <si>
    <t>Fourniture métallique diverse (système de fermeture, ...)</t>
  </si>
  <si>
    <t>Fourniture et Pose tuyaux galvanisés 80/90</t>
  </si>
  <si>
    <t>Fourniture et Pose tuyaux galvanisés 66/76</t>
  </si>
  <si>
    <t>Fourniture et Pose Manchon Mixtes Mâles SR13 DN90</t>
  </si>
  <si>
    <t>Fourniture et Pose coude 90° galvanisé 50/60</t>
  </si>
  <si>
    <t>Fourniture et Pose manchon galvanisé 40/49</t>
  </si>
  <si>
    <t>Fourniture et Pose crépine en inox ou équivalent 80/90</t>
  </si>
  <si>
    <t>Fourniture et Pose crépine en inox ou équivalent 40/49</t>
  </si>
  <si>
    <t>Fourniture et pose Compteur volumetrique DN 90 et tous les  accessoires</t>
  </si>
  <si>
    <t>Fourniture et pose Compteur volumetrique DN 50 et tous les  accessoires</t>
  </si>
  <si>
    <t>Fourniture et Pose manchon galvanisé 80/90</t>
  </si>
  <si>
    <t>Fourniture et Pose mamelon   galvanisé 80/90</t>
  </si>
  <si>
    <t>Fourniture et Pose vanne ¼ de tour galvanisé 80/90</t>
  </si>
  <si>
    <t>Remblais compacté par couche de 0,20m</t>
  </si>
  <si>
    <t>Puisard absorbant de section 0,7x0,7m et de profondeur 1,00m avec tampon en BA avec serrure cadenacé</t>
  </si>
  <si>
    <t xml:space="preserve">Fourniture et pose boitier de protection de robinnet métallique avec serrure </t>
  </si>
  <si>
    <t>Portail d'accès en bois dur de  89x85, avec système de fermeture cadenassé</t>
  </si>
  <si>
    <t>Tapis de gravier</t>
  </si>
  <si>
    <t>Fourniture et pose de tuyau d'évacuation en PVC 63</t>
  </si>
  <si>
    <t>Fourniture et pose tuyaux PPR DN20/25</t>
  </si>
  <si>
    <t>Fourniture et Pose coude 90° PPR 20/27</t>
  </si>
  <si>
    <t>Fourniture et Pose manchon  PPR 20/27</t>
  </si>
  <si>
    <t>Fourniture et pose de manchon réduit 32/25</t>
  </si>
  <si>
    <t>Fourniture et pose Compteur volumetrique DN 20 et tous les  accessoires</t>
  </si>
  <si>
    <t>Fourniture et Pose tuyaux PEHD DN 61,4/75 PN 12,5</t>
  </si>
  <si>
    <t>Fourniture et Pose Manchon SR12 DN25</t>
  </si>
  <si>
    <t>Fourniture Ventouse DN75 y compris toute accessoire de mise en œuvre</t>
  </si>
  <si>
    <t>Fourniture et Pose Manchon SR12 DN90</t>
  </si>
  <si>
    <t>Fourniture et Pose Manchon SR12 DN50</t>
  </si>
  <si>
    <t>Fourniture et Pose Manchon SR12 DN40</t>
  </si>
  <si>
    <t>Fourniture et Pose Manchon SR12 DN32</t>
  </si>
  <si>
    <t>Fourniture et pose de manchon réduit 50/40</t>
  </si>
  <si>
    <t>Fourniture et pose de manchon réduit 40/32</t>
  </si>
  <si>
    <t>Fourniture et pose de manchon réduit 90/63</t>
  </si>
  <si>
    <t>Fourniture et pose de manchon réduit 63/50</t>
  </si>
  <si>
    <t>Fourniture et pose de manchon réduit 50/32</t>
  </si>
  <si>
    <t>Fourniture et pose de manchon réduit 40/25</t>
  </si>
  <si>
    <t>Fourniture et pose  de manchon réduit 50/25</t>
  </si>
  <si>
    <t>Fourniture et Pose Té réduit 90/40/90</t>
  </si>
  <si>
    <t>Fourniture et Pose de Té réduit 63/50/63</t>
  </si>
  <si>
    <t>Fourniture et Pose de Té réduit 50/25/50</t>
  </si>
  <si>
    <t>Fourniture et Pose de Té réduit 50/32/50</t>
  </si>
  <si>
    <t>Fourniture et Pose de Té réduit 50/40/50</t>
  </si>
  <si>
    <t>Fourniture et Pose de Té réduit 40/25/40</t>
  </si>
  <si>
    <t>Fourniture et Pose Tés égaux 90° DN 32</t>
  </si>
  <si>
    <t>Fourniture et Pose Tés égaux 90° DN 40</t>
  </si>
  <si>
    <t>Fourniture et Pose Tés égaux 90° DN 50</t>
  </si>
  <si>
    <t>Fourniture et Pose Manchon Mixtes Mâles SR13 DN63</t>
  </si>
  <si>
    <t>Fourniture et Pose manchon galvanisé 50/60</t>
  </si>
  <si>
    <t>Fourniture et Pose mamelon   galvanisé 50/60</t>
  </si>
  <si>
    <t>Fourniture et Pose vanne ¼ de tour galvanisé 50/60</t>
  </si>
  <si>
    <t>Décapage et débroussaillage</t>
  </si>
  <si>
    <t>Fouille en rigole ou en tranchée, en terre franche ou sabloneuse</t>
  </si>
  <si>
    <t>Béton de propreté dosé à 150 kg/m3, ep. 5cm</t>
  </si>
  <si>
    <t>Béton armé dosé à 350 kg/m3</t>
  </si>
  <si>
    <t>Coffrages plans ordinaires</t>
  </si>
  <si>
    <t xml:space="preserve">Aciers à haute adhérence </t>
  </si>
  <si>
    <t>kg</t>
  </si>
  <si>
    <t>Fourniture, façonnage et pose de clôture en bois dur et toute accessoire de sujetions</t>
  </si>
  <si>
    <t>Fourniture et Pose tuyaux galvanisés 15/21</t>
  </si>
  <si>
    <t>Fourniture et Pose coude 90° galvanisé 15/21</t>
  </si>
  <si>
    <t>Fourniture et Pose manchon  galvanisé 15/21</t>
  </si>
  <si>
    <t>Fourniture et Pose mamelon   galvanisé 15/21</t>
  </si>
  <si>
    <t>Fourniture et Pose raccord union  galvanisé 15/21</t>
  </si>
  <si>
    <t>Fourniture et Pose Tés égaux galvanisé 15/21</t>
  </si>
  <si>
    <t>Fourniture et Pose robinet de puisage en laiton  15/21 de type à béquille</t>
  </si>
  <si>
    <t>BORDEREAU DES DETAILS QUANTITATIFS ET ESTIMATIS (BDQE) - AEPG SANDROHY MAROAMBOKA</t>
  </si>
  <si>
    <t>Fourniture et pose des visibilités</t>
  </si>
  <si>
    <t xml:space="preserve">POMPE DOSEUSE  </t>
  </si>
  <si>
    <t>304-1-a</t>
  </si>
  <si>
    <t xml:space="preserve">Pose de pompe doseuse automatique pour la chloration  </t>
  </si>
  <si>
    <t>TVA 8%</t>
  </si>
  <si>
    <t>COUT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</si>
</sst>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_-* #,##0_-;\-* #,##0_-;_-* &quot;-&quot;_-;_-@_-"/>
    <numFmt numFmtId="165" formatCode="_-* #,##0.00_-;\-* #,##0.00_-;_-* &quot;-&quot;??_-;_-@_-"/>
    <numFmt numFmtId="166" formatCode="_-* #,##0\ _€_-;\-* #,##0\ _€_-;_-* &quot;-&quot;??\ _€_-;_-@_-"/>
    <numFmt numFmtId="167" formatCode="_-* #,##0.0\ _€_-;\-* #,##0.0\ _€_-;_-* &quot;-&quot;??\ _€_-;_-@_-"/>
    <numFmt numFmtId="168" formatCode="_-* #,##0.0_-;\-* #,##0.0_-;_-* &quot;-&quot;_-;_-@_-"/>
    <numFmt numFmtId="169" formatCode="_-* #,##0.0\ _€_-;\-* #,##0.0\ _€_-;_-* &quot;-&quot;?\ _€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ahoma"/>
      <family val="2"/>
    </font>
    <font>
      <sz val="9"/>
      <name val="Tahoma"/>
      <family val="2"/>
    </font>
    <font>
      <b/>
      <sz val="12"/>
      <name val="Tahoma"/>
      <family val="2"/>
    </font>
    <font>
      <b/>
      <sz val="9"/>
      <name val="Tahoma"/>
      <family val="2"/>
    </font>
    <font>
      <b/>
      <sz val="9"/>
      <color theme="1"/>
      <name val="Tahoma"/>
      <family val="2"/>
    </font>
    <font>
      <b/>
      <sz val="11"/>
      <color theme="1"/>
      <name val="Tahoma"/>
      <family val="2"/>
    </font>
    <font>
      <b/>
      <sz val="10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i/>
      <sz val="9"/>
      <color theme="1"/>
      <name val="Tahoma"/>
      <family val="2"/>
    </font>
    <font>
      <sz val="9"/>
      <color rgb="FF000000"/>
      <name val="Tahoma"/>
      <family val="2"/>
    </font>
    <font>
      <sz val="12"/>
      <color indexed="8"/>
      <name val="Times New Roman"/>
      <family val="2"/>
    </font>
    <font>
      <sz val="10"/>
      <name val="Calibri"/>
      <family val="2"/>
    </font>
    <font>
      <b/>
      <i/>
      <sz val="10"/>
      <name val="Tahoma"/>
      <family val="2"/>
    </font>
    <font>
      <sz val="10"/>
      <name val="Tahoma"/>
      <family val="2"/>
    </font>
    <font>
      <b/>
      <sz val="10"/>
      <color rgb="FFCCFFFF"/>
      <name val="Tahoma"/>
      <family val="2"/>
    </font>
    <font>
      <sz val="9"/>
      <color theme="4"/>
      <name val="Tahoma"/>
      <family val="2"/>
    </font>
    <font>
      <b/>
      <sz val="11"/>
      <color theme="7" tint="-0.249977111117893"/>
      <name val="Tahoma"/>
      <family val="2"/>
    </font>
    <font>
      <b/>
      <sz val="12"/>
      <color theme="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</cellStyleXfs>
  <cellXfs count="177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6" fontId="2" fillId="0" borderId="0" xfId="1" applyNumberFormat="1" applyFont="1" applyAlignment="1">
      <alignment horizontal="center" vertical="center" wrapText="1"/>
    </xf>
    <xf numFmtId="167" fontId="2" fillId="0" borderId="0" xfId="1" applyNumberFormat="1" applyFont="1" applyAlignment="1">
      <alignment vertical="center" wrapText="1"/>
    </xf>
    <xf numFmtId="166" fontId="5" fillId="3" borderId="2" xfId="1" applyNumberFormat="1" applyFont="1" applyFill="1" applyBorder="1" applyAlignment="1">
      <alignment horizontal="center" vertical="center" wrapText="1"/>
    </xf>
    <xf numFmtId="167" fontId="5" fillId="3" borderId="3" xfId="1" applyNumberFormat="1" applyFont="1" applyFill="1" applyBorder="1" applyAlignment="1">
      <alignment horizontal="center" vertical="center" wrapText="1"/>
    </xf>
    <xf numFmtId="166" fontId="6" fillId="3" borderId="3" xfId="1" applyNumberFormat="1" applyFont="1" applyFill="1" applyBorder="1" applyAlignment="1">
      <alignment horizontal="center" vertical="center" wrapText="1"/>
    </xf>
    <xf numFmtId="167" fontId="6" fillId="3" borderId="3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6" fontId="2" fillId="0" borderId="0" xfId="1" applyNumberFormat="1" applyFont="1" applyAlignment="1">
      <alignment horizontal="center" vertical="center"/>
    </xf>
    <xf numFmtId="167" fontId="2" fillId="0" borderId="0" xfId="1" applyNumberFormat="1" applyFont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3" xfId="0" applyFont="1" applyFill="1" applyBorder="1" applyAlignment="1">
      <alignment horizontal="center" vertical="center"/>
    </xf>
    <xf numFmtId="166" fontId="8" fillId="4" borderId="3" xfId="1" applyNumberFormat="1" applyFont="1" applyFill="1" applyBorder="1" applyAlignment="1">
      <alignment horizontal="center" vertical="center"/>
    </xf>
    <xf numFmtId="167" fontId="8" fillId="4" borderId="3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5" borderId="3" xfId="0" quotePrefix="1" applyFont="1" applyFill="1" applyBorder="1" applyAlignment="1">
      <alignment horizontal="left" vertical="center"/>
    </xf>
    <xf numFmtId="0" fontId="10" fillId="5" borderId="3" xfId="0" quotePrefix="1" applyFont="1" applyFill="1" applyBorder="1" applyAlignment="1">
      <alignment horizontal="center" vertical="center"/>
    </xf>
    <xf numFmtId="166" fontId="10" fillId="5" borderId="3" xfId="1" quotePrefix="1" applyNumberFormat="1" applyFont="1" applyFill="1" applyBorder="1" applyAlignment="1">
      <alignment horizontal="center" vertical="center"/>
    </xf>
    <xf numFmtId="0" fontId="9" fillId="0" borderId="3" xfId="0" quotePrefix="1" applyFont="1" applyBorder="1" applyAlignment="1">
      <alignment horizontal="left" vertical="center"/>
    </xf>
    <xf numFmtId="0" fontId="9" fillId="0" borderId="3" xfId="0" quotePrefix="1" applyFont="1" applyBorder="1" applyAlignment="1">
      <alignment horizontal="center" vertical="center"/>
    </xf>
    <xf numFmtId="166" fontId="9" fillId="0" borderId="3" xfId="1" quotePrefix="1" applyNumberFormat="1" applyFont="1" applyFill="1" applyBorder="1" applyAlignment="1">
      <alignment horizontal="center" vertical="center"/>
    </xf>
    <xf numFmtId="166" fontId="9" fillId="0" borderId="3" xfId="1" quotePrefix="1" applyNumberFormat="1" applyFont="1" applyFill="1" applyBorder="1" applyAlignment="1">
      <alignment horizontal="left" vertical="center"/>
    </xf>
    <xf numFmtId="167" fontId="6" fillId="0" borderId="3" xfId="1" applyNumberFormat="1" applyFont="1" applyBorder="1" applyAlignment="1">
      <alignment vertical="center"/>
    </xf>
    <xf numFmtId="167" fontId="8" fillId="4" borderId="3" xfId="1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vertical="top" wrapText="1"/>
    </xf>
    <xf numFmtId="0" fontId="6" fillId="3" borderId="3" xfId="0" quotePrefix="1" applyFont="1" applyFill="1" applyBorder="1" applyAlignment="1">
      <alignment horizontal="left" vertical="top" wrapText="1"/>
    </xf>
    <xf numFmtId="0" fontId="10" fillId="3" borderId="3" xfId="0" quotePrefix="1" applyFont="1" applyFill="1" applyBorder="1" applyAlignment="1">
      <alignment horizontal="left" vertical="center"/>
    </xf>
    <xf numFmtId="0" fontId="9" fillId="3" borderId="3" xfId="0" quotePrefix="1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left" vertical="center"/>
    </xf>
    <xf numFmtId="166" fontId="9" fillId="3" borderId="3" xfId="1" quotePrefix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67" fontId="6" fillId="0" borderId="0" xfId="1" applyNumberFormat="1" applyFont="1" applyBorder="1" applyAlignment="1">
      <alignment vertical="center"/>
    </xf>
    <xf numFmtId="0" fontId="6" fillId="3" borderId="3" xfId="0" quotePrefix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167" fontId="6" fillId="0" borderId="2" xfId="1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168" fontId="10" fillId="5" borderId="2" xfId="2" applyNumberFormat="1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164" fontId="10" fillId="5" borderId="2" xfId="2" applyFont="1" applyFill="1" applyBorder="1" applyAlignment="1">
      <alignment vertical="top" wrapText="1"/>
    </xf>
    <xf numFmtId="0" fontId="5" fillId="3" borderId="3" xfId="0" quotePrefix="1" applyFont="1" applyFill="1" applyBorder="1" applyAlignment="1">
      <alignment horizontal="left" vertical="center" wrapText="1"/>
    </xf>
    <xf numFmtId="0" fontId="6" fillId="3" borderId="3" xfId="0" quotePrefix="1" applyFont="1" applyFill="1" applyBorder="1" applyAlignment="1">
      <alignment horizontal="center" vertical="center" wrapText="1"/>
    </xf>
    <xf numFmtId="166" fontId="6" fillId="3" borderId="3" xfId="1" quotePrefix="1" applyNumberFormat="1" applyFont="1" applyFill="1" applyBorder="1" applyAlignment="1">
      <alignment horizontal="center" vertical="center" wrapText="1"/>
    </xf>
    <xf numFmtId="2" fontId="12" fillId="0" borderId="7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6" fillId="6" borderId="3" xfId="0" quotePrefix="1" applyFont="1" applyFill="1" applyBorder="1" applyAlignment="1">
      <alignment horizontal="left" vertical="center" wrapText="1"/>
    </xf>
    <xf numFmtId="0" fontId="6" fillId="6" borderId="3" xfId="0" quotePrefix="1" applyFont="1" applyFill="1" applyBorder="1" applyAlignment="1">
      <alignment horizontal="center" vertical="center" wrapText="1"/>
    </xf>
    <xf numFmtId="166" fontId="6" fillId="6" borderId="3" xfId="1" quotePrefix="1" applyNumberFormat="1" applyFont="1" applyFill="1" applyBorder="1" applyAlignment="1">
      <alignment horizontal="center" vertical="center" wrapText="1"/>
    </xf>
    <xf numFmtId="166" fontId="15" fillId="4" borderId="3" xfId="1" applyNumberFormat="1" applyFont="1" applyFill="1" applyBorder="1" applyAlignment="1">
      <alignment horizontal="center" vertical="center"/>
    </xf>
    <xf numFmtId="167" fontId="15" fillId="4" borderId="3" xfId="1" applyNumberFormat="1" applyFont="1" applyFill="1" applyBorder="1" applyAlignment="1">
      <alignment vertical="center"/>
    </xf>
    <xf numFmtId="0" fontId="5" fillId="3" borderId="3" xfId="0" quotePrefix="1" applyFont="1" applyFill="1" applyBorder="1" applyAlignment="1">
      <alignment horizontal="center" vertical="center" wrapText="1"/>
    </xf>
    <xf numFmtId="166" fontId="5" fillId="3" borderId="3" xfId="1" quotePrefix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6" fontId="15" fillId="0" borderId="0" xfId="1" applyNumberFormat="1" applyFont="1" applyFill="1" applyBorder="1" applyAlignment="1">
      <alignment horizontal="center" vertical="center"/>
    </xf>
    <xf numFmtId="167" fontId="15" fillId="0" borderId="0" xfId="1" applyNumberFormat="1" applyFont="1" applyFill="1" applyBorder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9" fillId="0" borderId="0" xfId="0" quotePrefix="1" applyFont="1" applyAlignment="1">
      <alignment horizontal="center" vertical="center"/>
    </xf>
    <xf numFmtId="166" fontId="9" fillId="0" borderId="0" xfId="1" quotePrefix="1" applyNumberFormat="1" applyFont="1" applyFill="1" applyBorder="1" applyAlignment="1">
      <alignment horizontal="center" vertical="center"/>
    </xf>
    <xf numFmtId="166" fontId="9" fillId="0" borderId="0" xfId="1" quotePrefix="1" applyNumberFormat="1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9" fillId="0" borderId="3" xfId="0" quotePrefix="1" applyFont="1" applyBorder="1" applyAlignment="1">
      <alignment horizontal="left" vertical="center" wrapText="1"/>
    </xf>
    <xf numFmtId="43" fontId="2" fillId="0" borderId="3" xfId="0" applyNumberFormat="1" applyFont="1" applyBorder="1" applyAlignment="1">
      <alignment horizontal="center" vertical="center"/>
    </xf>
    <xf numFmtId="169" fontId="10" fillId="5" borderId="3" xfId="0" quotePrefix="1" applyNumberFormat="1" applyFont="1" applyFill="1" applyBorder="1" applyAlignment="1">
      <alignment horizontal="left" vertical="center"/>
    </xf>
    <xf numFmtId="166" fontId="6" fillId="0" borderId="3" xfId="1" applyNumberFormat="1" applyFont="1" applyBorder="1" applyAlignment="1">
      <alignment vertical="center"/>
    </xf>
    <xf numFmtId="166" fontId="2" fillId="0" borderId="0" xfId="1" applyNumberFormat="1" applyFont="1" applyFill="1" applyAlignment="1">
      <alignment horizontal="center" vertical="center"/>
    </xf>
    <xf numFmtId="167" fontId="6" fillId="0" borderId="3" xfId="1" applyNumberFormat="1" applyFont="1" applyFill="1" applyBorder="1" applyAlignment="1">
      <alignment vertical="center"/>
    </xf>
    <xf numFmtId="166" fontId="10" fillId="5" borderId="3" xfId="0" quotePrefix="1" applyNumberFormat="1" applyFont="1" applyFill="1" applyBorder="1" applyAlignment="1">
      <alignment horizontal="left" vertical="center"/>
    </xf>
    <xf numFmtId="166" fontId="6" fillId="3" borderId="3" xfId="1" quotePrefix="1" applyNumberFormat="1" applyFont="1" applyFill="1" applyBorder="1" applyAlignment="1">
      <alignment horizontal="left" vertical="center" wrapText="1"/>
    </xf>
    <xf numFmtId="0" fontId="10" fillId="0" borderId="3" xfId="0" quotePrefix="1" applyFont="1" applyBorder="1" applyAlignment="1">
      <alignment horizontal="left" vertical="center"/>
    </xf>
    <xf numFmtId="0" fontId="10" fillId="0" borderId="3" xfId="0" quotePrefix="1" applyFont="1" applyBorder="1" applyAlignment="1">
      <alignment horizontal="center" vertical="center"/>
    </xf>
    <xf numFmtId="169" fontId="10" fillId="0" borderId="3" xfId="0" quotePrefix="1" applyNumberFormat="1" applyFont="1" applyBorder="1" applyAlignment="1">
      <alignment horizontal="left" vertical="center"/>
    </xf>
    <xf numFmtId="166" fontId="10" fillId="0" borderId="3" xfId="1" quotePrefix="1" applyNumberFormat="1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7" fontId="9" fillId="0" borderId="0" xfId="1" applyNumberFormat="1" applyFont="1" applyAlignment="1">
      <alignment vertical="center"/>
    </xf>
    <xf numFmtId="166" fontId="2" fillId="0" borderId="3" xfId="1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7" fontId="11" fillId="0" borderId="3" xfId="1" applyNumberFormat="1" applyFont="1" applyBorder="1" applyAlignment="1">
      <alignment vertical="center"/>
    </xf>
    <xf numFmtId="0" fontId="17" fillId="4" borderId="3" xfId="0" applyFont="1" applyFill="1" applyBorder="1" applyAlignment="1">
      <alignment horizontal="left" vertical="center"/>
    </xf>
    <xf numFmtId="166" fontId="2" fillId="0" borderId="0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Border="1" applyAlignment="1">
      <alignment vertical="center"/>
    </xf>
    <xf numFmtId="0" fontId="6" fillId="0" borderId="0" xfId="0" quotePrefix="1" applyFont="1" applyAlignment="1">
      <alignment horizontal="center" vertical="center" wrapText="1"/>
    </xf>
    <xf numFmtId="167" fontId="6" fillId="0" borderId="0" xfId="1" quotePrefix="1" applyNumberFormat="1" applyFont="1" applyFill="1" applyBorder="1" applyAlignment="1">
      <alignment horizontal="left" vertical="center" wrapText="1"/>
    </xf>
    <xf numFmtId="0" fontId="8" fillId="7" borderId="3" xfId="0" applyFont="1" applyFill="1" applyBorder="1" applyAlignment="1">
      <alignment vertical="center"/>
    </xf>
    <xf numFmtId="166" fontId="8" fillId="4" borderId="3" xfId="1" applyNumberFormat="1" applyFont="1" applyFill="1" applyBorder="1" applyAlignment="1">
      <alignment vertical="center"/>
    </xf>
    <xf numFmtId="0" fontId="10" fillId="5" borderId="3" xfId="0" quotePrefix="1" applyFont="1" applyFill="1" applyBorder="1" applyAlignment="1">
      <alignment horizontal="center" vertical="center" wrapText="1"/>
    </xf>
    <xf numFmtId="0" fontId="10" fillId="5" borderId="3" xfId="0" quotePrefix="1" applyFont="1" applyFill="1" applyBorder="1" applyAlignment="1">
      <alignment horizontal="right" vertical="center" wrapText="1"/>
    </xf>
    <xf numFmtId="166" fontId="10" fillId="5" borderId="3" xfId="1" quotePrefix="1" applyNumberFormat="1" applyFont="1" applyFill="1" applyBorder="1" applyAlignment="1">
      <alignment horizontal="left" vertical="center" wrapText="1"/>
    </xf>
    <xf numFmtId="167" fontId="10" fillId="5" borderId="3" xfId="1" quotePrefix="1" applyNumberFormat="1" applyFont="1" applyFill="1" applyBorder="1" applyAlignment="1">
      <alignment horizontal="left" vertical="center" wrapText="1"/>
    </xf>
    <xf numFmtId="0" fontId="6" fillId="3" borderId="3" xfId="0" quotePrefix="1" applyFont="1" applyFill="1" applyBorder="1" applyAlignment="1">
      <alignment horizontal="right" vertical="center" wrapText="1"/>
    </xf>
    <xf numFmtId="167" fontId="6" fillId="3" borderId="3" xfId="1" quotePrefix="1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166" fontId="2" fillId="0" borderId="0" xfId="1" applyNumberFormat="1" applyFont="1" applyAlignment="1">
      <alignment vertical="center"/>
    </xf>
    <xf numFmtId="0" fontId="6" fillId="0" borderId="3" xfId="0" quotePrefix="1" applyFont="1" applyBorder="1" applyAlignment="1">
      <alignment horizontal="left" vertical="center" wrapText="1"/>
    </xf>
    <xf numFmtId="0" fontId="6" fillId="0" borderId="3" xfId="0" quotePrefix="1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right" vertical="center" wrapText="1"/>
    </xf>
    <xf numFmtId="166" fontId="6" fillId="0" borderId="3" xfId="1" quotePrefix="1" applyNumberFormat="1" applyFont="1" applyFill="1" applyBorder="1" applyAlignment="1">
      <alignment horizontal="left" vertical="center" wrapText="1"/>
    </xf>
    <xf numFmtId="167" fontId="6" fillId="0" borderId="3" xfId="1" quotePrefix="1" applyNumberFormat="1" applyFont="1" applyFill="1" applyBorder="1" applyAlignment="1">
      <alignment horizontal="left" vertical="center" wrapText="1"/>
    </xf>
    <xf numFmtId="169" fontId="10" fillId="5" borderId="3" xfId="0" quotePrefix="1" applyNumberFormat="1" applyFont="1" applyFill="1" applyBorder="1" applyAlignment="1">
      <alignment horizontal="center" vertical="center"/>
    </xf>
    <xf numFmtId="164" fontId="9" fillId="0" borderId="3" xfId="2" quotePrefix="1" applyFont="1" applyFill="1" applyBorder="1" applyAlignment="1">
      <alignment horizontal="center" vertical="center"/>
    </xf>
    <xf numFmtId="167" fontId="8" fillId="4" borderId="3" xfId="1" applyNumberFormat="1" applyFont="1" applyFill="1" applyBorder="1" applyAlignment="1">
      <alignment horizontal="right" vertical="center"/>
    </xf>
    <xf numFmtId="43" fontId="2" fillId="0" borderId="3" xfId="0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166" fontId="8" fillId="4" borderId="1" xfId="1" applyNumberFormat="1" applyFont="1" applyFill="1" applyBorder="1" applyAlignment="1">
      <alignment horizontal="center" vertical="center"/>
    </xf>
    <xf numFmtId="167" fontId="8" fillId="4" borderId="1" xfId="1" applyNumberFormat="1" applyFont="1" applyFill="1" applyBorder="1" applyAlignment="1">
      <alignment vertical="center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10" fillId="8" borderId="3" xfId="0" quotePrefix="1" applyFont="1" applyFill="1" applyBorder="1" applyAlignment="1">
      <alignment horizontal="left" vertical="center"/>
    </xf>
    <xf numFmtId="0" fontId="10" fillId="8" borderId="3" xfId="0" quotePrefix="1" applyFont="1" applyFill="1" applyBorder="1" applyAlignment="1">
      <alignment horizontal="center" vertical="center"/>
    </xf>
    <xf numFmtId="166" fontId="10" fillId="8" borderId="3" xfId="1" quotePrefix="1" applyNumberFormat="1" applyFont="1" applyFill="1" applyBorder="1" applyAlignment="1">
      <alignment horizontal="center" vertical="center"/>
    </xf>
    <xf numFmtId="43" fontId="10" fillId="8" borderId="3" xfId="0" quotePrefix="1" applyNumberFormat="1" applyFont="1" applyFill="1" applyBorder="1" applyAlignment="1">
      <alignment horizontal="left" vertical="center"/>
    </xf>
    <xf numFmtId="167" fontId="2" fillId="0" borderId="0" xfId="1" applyNumberFormat="1" applyFont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166" fontId="5" fillId="3" borderId="3" xfId="1" applyNumberFormat="1" applyFont="1" applyFill="1" applyBorder="1" applyAlignment="1">
      <alignment horizontal="center" vertical="center" wrapText="1"/>
    </xf>
    <xf numFmtId="167" fontId="5" fillId="3" borderId="2" xfId="1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8" fillId="5" borderId="3" xfId="0" quotePrefix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10" fillId="5" borderId="3" xfId="2" quotePrefix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0" xfId="2" applyFont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164" fontId="10" fillId="5" borderId="3" xfId="2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quotePrefix="1" applyFont="1" applyAlignment="1">
      <alignment horizontal="center" vertical="center" wrapText="1"/>
    </xf>
    <xf numFmtId="164" fontId="10" fillId="0" borderId="0" xfId="2" quotePrefix="1" applyFont="1" applyFill="1" applyBorder="1" applyAlignment="1">
      <alignment horizontal="center" vertical="center" wrapText="1"/>
    </xf>
    <xf numFmtId="167" fontId="2" fillId="0" borderId="0" xfId="1" applyNumberFormat="1" applyFont="1" applyAlignment="1">
      <alignment horizontal="center" vertical="center"/>
    </xf>
    <xf numFmtId="166" fontId="10" fillId="0" borderId="0" xfId="1" quotePrefix="1" applyNumberFormat="1" applyFont="1" applyFill="1" applyBorder="1" applyAlignment="1">
      <alignment horizontal="center" vertical="center" wrapText="1"/>
    </xf>
    <xf numFmtId="167" fontId="10" fillId="0" borderId="0" xfId="1" quotePrefix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6" fontId="19" fillId="0" borderId="0" xfId="1" applyNumberFormat="1" applyFont="1" applyAlignment="1">
      <alignment horizontal="center" vertical="center" wrapText="1"/>
    </xf>
    <xf numFmtId="167" fontId="10" fillId="9" borderId="3" xfId="1" quotePrefix="1" applyNumberFormat="1" applyFont="1" applyFill="1" applyBorder="1" applyAlignment="1">
      <alignment horizontal="center" vertical="center" wrapText="1"/>
    </xf>
    <xf numFmtId="166" fontId="10" fillId="0" borderId="0" xfId="1" applyNumberFormat="1" applyFont="1" applyAlignment="1">
      <alignment horizontal="center" vertical="center"/>
    </xf>
    <xf numFmtId="167" fontId="10" fillId="2" borderId="3" xfId="1" quotePrefix="1" applyNumberFormat="1" applyFont="1" applyFill="1" applyBorder="1" applyAlignment="1">
      <alignment horizontal="center" vertical="center" wrapText="1"/>
    </xf>
    <xf numFmtId="166" fontId="20" fillId="0" borderId="0" xfId="1" applyNumberFormat="1" applyFont="1" applyAlignment="1">
      <alignment horizontal="center" vertical="center"/>
    </xf>
    <xf numFmtId="167" fontId="10" fillId="10" borderId="3" xfId="1" quotePrefix="1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 wrapText="1"/>
    </xf>
    <xf numFmtId="165" fontId="2" fillId="0" borderId="0" xfId="1" applyFont="1" applyAlignment="1">
      <alignment vertical="center"/>
    </xf>
    <xf numFmtId="43" fontId="2" fillId="0" borderId="0" xfId="0" applyNumberFormat="1" applyFont="1" applyAlignment="1">
      <alignment vertical="center"/>
    </xf>
    <xf numFmtId="49" fontId="10" fillId="5" borderId="2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167" fontId="6" fillId="0" borderId="3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quotePrefix="1" applyFont="1" applyBorder="1" applyAlignment="1">
      <alignment horizontal="center" vertical="top" wrapText="1"/>
    </xf>
    <xf numFmtId="0" fontId="3" fillId="0" borderId="3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3" borderId="3" xfId="0" quotePrefix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quotePrefix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4" fillId="0" borderId="3" xfId="3" quotePrefix="1" applyFont="1" applyBorder="1" applyAlignment="1">
      <alignment horizontal="center"/>
    </xf>
    <xf numFmtId="0" fontId="3" fillId="6" borderId="3" xfId="0" quotePrefix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0" fillId="8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4">
    <cellStyle name="Milliers" xfId="1" builtinId="3"/>
    <cellStyle name="Milliers [0]" xfId="2" builtinId="6"/>
    <cellStyle name="Normal" xfId="0" builtinId="0"/>
    <cellStyle name="Normal_Feuil1" xfId="3" xr:uid="{1E351D39-76DA-4D80-BAEC-D685C4DD5939}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40CEE-AE96-4568-84B8-BD4DE1A33B08}">
  <dimension ref="A1:I585"/>
  <sheetViews>
    <sheetView tabSelected="1" zoomScaleNormal="100" workbookViewId="0">
      <pane ySplit="4" topLeftCell="A5" activePane="bottomLeft" state="frozen"/>
      <selection pane="bottomLeft" activeCell="B568" sqref="B568"/>
    </sheetView>
  </sheetViews>
  <sheetFormatPr baseColWidth="10" defaultColWidth="11.5546875" defaultRowHeight="11.4" x14ac:dyDescent="0.3"/>
  <cols>
    <col min="1" max="1" width="8.33203125" style="124" customWidth="1"/>
    <col min="2" max="2" width="71.44140625" style="2" customWidth="1"/>
    <col min="3" max="3" width="11.5546875" style="11"/>
    <col min="4" max="4" width="13" style="11" customWidth="1"/>
    <col min="5" max="5" width="21.109375" style="12" bestFit="1" customWidth="1"/>
    <col min="6" max="6" width="22.88671875" style="13" customWidth="1"/>
    <col min="7" max="7" width="5" style="10" customWidth="1"/>
    <col min="8" max="8" width="18.88671875" style="10" customWidth="1"/>
    <col min="9" max="9" width="15.88671875" style="10" bestFit="1" customWidth="1"/>
    <col min="10" max="16384" width="11.5546875" style="10"/>
  </cols>
  <sheetData>
    <row r="1" spans="1:8" s="1" customFormat="1" ht="15" x14ac:dyDescent="0.3">
      <c r="A1" s="171" t="s">
        <v>388</v>
      </c>
      <c r="B1" s="171"/>
      <c r="C1" s="171"/>
      <c r="D1" s="171"/>
      <c r="E1" s="171"/>
      <c r="F1" s="171"/>
    </row>
    <row r="2" spans="1:8" s="2" customFormat="1" ht="15" x14ac:dyDescent="0.3">
      <c r="A2" s="151"/>
      <c r="C2" s="3"/>
      <c r="D2" s="3"/>
      <c r="E2" s="4"/>
      <c r="F2" s="5"/>
    </row>
    <row r="3" spans="1:8" s="2" customFormat="1" x14ac:dyDescent="0.3">
      <c r="A3" s="172" t="s">
        <v>0</v>
      </c>
      <c r="B3" s="172" t="s">
        <v>1</v>
      </c>
      <c r="C3" s="172" t="s">
        <v>2</v>
      </c>
      <c r="D3" s="172" t="s">
        <v>3</v>
      </c>
      <c r="E3" s="6" t="s">
        <v>4</v>
      </c>
      <c r="F3" s="7" t="s">
        <v>5</v>
      </c>
    </row>
    <row r="4" spans="1:8" s="2" customFormat="1" x14ac:dyDescent="0.3">
      <c r="A4" s="173"/>
      <c r="B4" s="173"/>
      <c r="C4" s="173"/>
      <c r="D4" s="173"/>
      <c r="E4" s="8" t="s">
        <v>6</v>
      </c>
      <c r="F4" s="9" t="s">
        <v>6</v>
      </c>
    </row>
    <row r="5" spans="1:8" ht="15" customHeight="1" x14ac:dyDescent="0.3">
      <c r="A5" s="168" t="s">
        <v>7</v>
      </c>
      <c r="B5" s="14"/>
      <c r="C5" s="15" t="s">
        <v>8</v>
      </c>
      <c r="D5" s="15">
        <v>1</v>
      </c>
      <c r="E5" s="16">
        <f>F11</f>
        <v>0</v>
      </c>
      <c r="F5" s="17">
        <f>E5*D5</f>
        <v>0</v>
      </c>
    </row>
    <row r="6" spans="1:8" s="18" customFormat="1" ht="13.2" x14ac:dyDescent="0.3">
      <c r="A6" s="121" t="s">
        <v>9</v>
      </c>
      <c r="B6" s="19" t="s">
        <v>237</v>
      </c>
      <c r="C6" s="20"/>
      <c r="D6" s="19"/>
      <c r="E6" s="21">
        <f>+F11</f>
        <v>0</v>
      </c>
      <c r="F6" s="19"/>
    </row>
    <row r="7" spans="1:8" ht="13.2" x14ac:dyDescent="0.3">
      <c r="A7" s="152" t="s">
        <v>10</v>
      </c>
      <c r="B7" s="22" t="s">
        <v>279</v>
      </c>
      <c r="C7" s="23" t="s">
        <v>8</v>
      </c>
      <c r="D7" s="23">
        <v>1</v>
      </c>
      <c r="E7" s="24"/>
      <c r="F7" s="25">
        <f>IF(D7="",0,E7*D7)</f>
        <v>0</v>
      </c>
    </row>
    <row r="8" spans="1:8" ht="13.2" x14ac:dyDescent="0.3">
      <c r="A8" s="153" t="s">
        <v>11</v>
      </c>
      <c r="B8" s="22" t="s">
        <v>280</v>
      </c>
      <c r="C8" s="23" t="s">
        <v>8</v>
      </c>
      <c r="D8" s="23">
        <v>1</v>
      </c>
      <c r="E8" s="24"/>
      <c r="F8" s="25">
        <f>IF(D8="",0,E8*D8)</f>
        <v>0</v>
      </c>
    </row>
    <row r="9" spans="1:8" ht="13.2" x14ac:dyDescent="0.3">
      <c r="A9" s="149" t="s">
        <v>12</v>
      </c>
      <c r="B9" s="22" t="s">
        <v>389</v>
      </c>
      <c r="C9" s="23" t="s">
        <v>8</v>
      </c>
      <c r="D9" s="23">
        <v>1</v>
      </c>
      <c r="E9" s="24"/>
      <c r="F9" s="25">
        <f>IF(D9="",0,E9*D9)</f>
        <v>0</v>
      </c>
    </row>
    <row r="10" spans="1:8" ht="13.2" x14ac:dyDescent="0.3">
      <c r="A10" s="149" t="s">
        <v>13</v>
      </c>
      <c r="B10" s="22" t="s">
        <v>281</v>
      </c>
      <c r="C10" s="23" t="s">
        <v>8</v>
      </c>
      <c r="D10" s="23">
        <v>1</v>
      </c>
      <c r="E10" s="24"/>
      <c r="F10" s="25">
        <f>IF(D10="",0,E10*D10)</f>
        <v>0</v>
      </c>
    </row>
    <row r="11" spans="1:8" ht="14.4" customHeight="1" x14ac:dyDescent="0.3">
      <c r="A11" s="170" t="s">
        <v>14</v>
      </c>
      <c r="B11" s="170"/>
      <c r="C11" s="170"/>
      <c r="D11" s="170"/>
      <c r="E11" s="170"/>
      <c r="F11" s="26">
        <f>SUM(F7:F10)</f>
        <v>0</v>
      </c>
      <c r="H11" s="143"/>
    </row>
    <row r="12" spans="1:8" x14ac:dyDescent="0.3">
      <c r="F12" s="26"/>
      <c r="H12" s="143"/>
    </row>
    <row r="13" spans="1:8" x14ac:dyDescent="0.3">
      <c r="A13" s="154"/>
      <c r="F13" s="26"/>
    </row>
    <row r="14" spans="1:8" ht="14.25" customHeight="1" x14ac:dyDescent="0.3">
      <c r="A14" s="168" t="s">
        <v>15</v>
      </c>
      <c r="B14" s="14"/>
      <c r="C14" s="15" t="s">
        <v>16</v>
      </c>
      <c r="D14" s="15">
        <v>1</v>
      </c>
      <c r="E14" s="16">
        <f>+E15+E34+E40+E54</f>
        <v>0</v>
      </c>
      <c r="F14" s="27">
        <f>IF(D14="",0,E14*D14)</f>
        <v>0</v>
      </c>
    </row>
    <row r="15" spans="1:8" ht="14.25" customHeight="1" x14ac:dyDescent="0.3">
      <c r="A15" s="148" t="s">
        <v>17</v>
      </c>
      <c r="B15" s="19" t="s">
        <v>160</v>
      </c>
      <c r="C15" s="20"/>
      <c r="D15" s="19"/>
      <c r="E15" s="21">
        <f>E16+E25+E30</f>
        <v>0</v>
      </c>
      <c r="F15" s="19"/>
    </row>
    <row r="16" spans="1:8" ht="14.25" customHeight="1" x14ac:dyDescent="0.3">
      <c r="A16" s="155" t="s">
        <v>18</v>
      </c>
      <c r="B16" s="30" t="s">
        <v>241</v>
      </c>
      <c r="C16" s="31"/>
      <c r="D16" s="32"/>
      <c r="E16" s="33"/>
      <c r="F16" s="32"/>
    </row>
    <row r="17" spans="1:6" ht="14.25" customHeight="1" x14ac:dyDescent="0.3">
      <c r="A17" s="156" t="s">
        <v>19</v>
      </c>
      <c r="B17" s="22" t="s">
        <v>282</v>
      </c>
      <c r="C17" s="22" t="s">
        <v>283</v>
      </c>
      <c r="D17" s="23">
        <f>(5.7+0.83+4.92)*3</f>
        <v>34.349999999999994</v>
      </c>
      <c r="E17" s="24"/>
      <c r="F17" s="25">
        <f>IF(D17="",0,E17*D17)</f>
        <v>0</v>
      </c>
    </row>
    <row r="18" spans="1:6" x14ac:dyDescent="0.3">
      <c r="A18" s="170" t="s">
        <v>20</v>
      </c>
      <c r="B18" s="170"/>
      <c r="C18" s="170"/>
      <c r="D18" s="170"/>
      <c r="E18" s="170"/>
      <c r="F18" s="26">
        <f>SUM(F17:F17)</f>
        <v>0</v>
      </c>
    </row>
    <row r="19" spans="1:6" ht="14.25" customHeight="1" x14ac:dyDescent="0.3">
      <c r="A19" s="154"/>
    </row>
    <row r="20" spans="1:6" ht="14.25" customHeight="1" x14ac:dyDescent="0.3">
      <c r="A20" s="155" t="s">
        <v>21</v>
      </c>
      <c r="B20" s="30" t="s">
        <v>242</v>
      </c>
      <c r="C20" s="31"/>
      <c r="D20" s="32"/>
      <c r="E20" s="33"/>
      <c r="F20" s="32"/>
    </row>
    <row r="21" spans="1:6" ht="14.25" customHeight="1" x14ac:dyDescent="0.3">
      <c r="A21" s="157" t="s">
        <v>22</v>
      </c>
      <c r="B21" s="22" t="s">
        <v>284</v>
      </c>
      <c r="C21" s="23" t="s">
        <v>283</v>
      </c>
      <c r="D21" s="23">
        <v>30</v>
      </c>
      <c r="E21" s="24"/>
      <c r="F21" s="25">
        <f>IF(D21="",0,E21*D21)</f>
        <v>0</v>
      </c>
    </row>
    <row r="22" spans="1:6" ht="13.95" customHeight="1" x14ac:dyDescent="0.3">
      <c r="A22" s="158" t="s">
        <v>23</v>
      </c>
      <c r="B22" s="22" t="s">
        <v>285</v>
      </c>
      <c r="C22" s="23" t="s">
        <v>283</v>
      </c>
      <c r="D22" s="23">
        <v>20</v>
      </c>
      <c r="E22" s="24"/>
      <c r="F22" s="25">
        <f>IF(D22="",0,E22*D22)</f>
        <v>0</v>
      </c>
    </row>
    <row r="23" spans="1:6" x14ac:dyDescent="0.3">
      <c r="A23" s="170" t="s">
        <v>24</v>
      </c>
      <c r="B23" s="170"/>
      <c r="C23" s="170"/>
      <c r="D23" s="170"/>
      <c r="E23" s="170"/>
      <c r="F23" s="26">
        <f>SUM(F21:F22)</f>
        <v>0</v>
      </c>
    </row>
    <row r="24" spans="1:6" x14ac:dyDescent="0.3">
      <c r="A24" s="34"/>
      <c r="B24" s="34"/>
      <c r="C24" s="34"/>
      <c r="D24" s="34"/>
      <c r="E24" s="34"/>
      <c r="F24" s="35"/>
    </row>
    <row r="25" spans="1:6" ht="13.2" x14ac:dyDescent="0.3">
      <c r="A25" s="44" t="s">
        <v>25</v>
      </c>
      <c r="B25" s="30" t="s">
        <v>161</v>
      </c>
      <c r="C25" s="31"/>
      <c r="D25" s="32"/>
      <c r="E25" s="33">
        <f>F28</f>
        <v>0</v>
      </c>
      <c r="F25" s="32"/>
    </row>
    <row r="26" spans="1:6" ht="13.2" x14ac:dyDescent="0.3">
      <c r="A26" s="157" t="s">
        <v>26</v>
      </c>
      <c r="B26" s="22" t="s">
        <v>286</v>
      </c>
      <c r="C26" s="23" t="s">
        <v>287</v>
      </c>
      <c r="D26" s="23">
        <v>0.2</v>
      </c>
      <c r="E26" s="24"/>
      <c r="F26" s="25">
        <f>IF(D26="",0,E26*D26)</f>
        <v>0</v>
      </c>
    </row>
    <row r="27" spans="1:6" ht="13.2" x14ac:dyDescent="0.3">
      <c r="A27" s="157" t="s">
        <v>27</v>
      </c>
      <c r="B27" s="22" t="s">
        <v>288</v>
      </c>
      <c r="C27" s="23" t="s">
        <v>16</v>
      </c>
      <c r="D27" s="23">
        <v>1</v>
      </c>
      <c r="E27" s="24"/>
      <c r="F27" s="25">
        <f>IF(D27="",0,E27*D27)</f>
        <v>0</v>
      </c>
    </row>
    <row r="28" spans="1:6" ht="14.25" customHeight="1" x14ac:dyDescent="0.3">
      <c r="A28" s="170" t="s">
        <v>24</v>
      </c>
      <c r="B28" s="170"/>
      <c r="C28" s="170"/>
      <c r="D28" s="170"/>
      <c r="E28" s="170"/>
      <c r="F28" s="26">
        <f>SUM(F26:F27)</f>
        <v>0</v>
      </c>
    </row>
    <row r="29" spans="1:6" ht="14.25" customHeight="1" x14ac:dyDescent="0.3">
      <c r="A29" s="41"/>
      <c r="B29" s="37"/>
      <c r="C29" s="37"/>
      <c r="D29" s="37"/>
      <c r="E29" s="37"/>
      <c r="F29" s="38"/>
    </row>
    <row r="30" spans="1:6" ht="14.25" customHeight="1" x14ac:dyDescent="0.3">
      <c r="A30" s="44" t="s">
        <v>28</v>
      </c>
      <c r="B30" s="30" t="s">
        <v>243</v>
      </c>
      <c r="C30" s="31"/>
      <c r="D30" s="32"/>
      <c r="E30" s="33">
        <f>F32</f>
        <v>0</v>
      </c>
      <c r="F30" s="32"/>
    </row>
    <row r="31" spans="1:6" ht="14.25" customHeight="1" x14ac:dyDescent="0.3">
      <c r="A31" s="80" t="s">
        <v>29</v>
      </c>
      <c r="B31" s="22" t="s">
        <v>289</v>
      </c>
      <c r="C31" s="23" t="s">
        <v>16</v>
      </c>
      <c r="D31" s="23">
        <v>1</v>
      </c>
      <c r="E31" s="24"/>
      <c r="F31" s="25">
        <f>IF(D31="",0,E31*D31)</f>
        <v>0</v>
      </c>
    </row>
    <row r="32" spans="1:6" ht="14.25" customHeight="1" x14ac:dyDescent="0.3">
      <c r="A32" s="170" t="s">
        <v>24</v>
      </c>
      <c r="B32" s="170"/>
      <c r="C32" s="170"/>
      <c r="D32" s="170"/>
      <c r="E32" s="170"/>
      <c r="F32" s="26">
        <f>SUM(F31)</f>
        <v>0</v>
      </c>
    </row>
    <row r="33" spans="1:6" ht="14.25" customHeight="1" x14ac:dyDescent="0.3">
      <c r="A33" s="41"/>
      <c r="B33" s="37"/>
      <c r="C33" s="37"/>
      <c r="D33" s="37"/>
      <c r="E33" s="37"/>
      <c r="F33" s="38"/>
    </row>
    <row r="34" spans="1:6" ht="14.25" customHeight="1" x14ac:dyDescent="0.3">
      <c r="A34" s="148" t="s">
        <v>30</v>
      </c>
      <c r="B34" s="28" t="s">
        <v>162</v>
      </c>
      <c r="C34" s="28"/>
      <c r="D34" s="28"/>
      <c r="E34" s="40">
        <f>F38</f>
        <v>0</v>
      </c>
      <c r="F34" s="28"/>
    </row>
    <row r="35" spans="1:6" ht="14.25" customHeight="1" x14ac:dyDescent="0.3">
      <c r="A35" s="155">
        <v>630</v>
      </c>
      <c r="B35" s="29" t="s">
        <v>247</v>
      </c>
      <c r="C35" s="29"/>
      <c r="D35" s="29"/>
      <c r="E35" s="29"/>
      <c r="F35" s="29"/>
    </row>
    <row r="36" spans="1:6" ht="14.25" customHeight="1" x14ac:dyDescent="0.3">
      <c r="A36" s="149" t="s">
        <v>31</v>
      </c>
      <c r="B36" s="22" t="s">
        <v>290</v>
      </c>
      <c r="C36" s="23" t="s">
        <v>268</v>
      </c>
      <c r="D36" s="23">
        <v>4</v>
      </c>
      <c r="E36" s="24"/>
      <c r="F36" s="25">
        <f>IF(D36="",0,E36*D36)</f>
        <v>0</v>
      </c>
    </row>
    <row r="37" spans="1:6" ht="14.25" customHeight="1" x14ac:dyDescent="0.3">
      <c r="A37" s="149" t="s">
        <v>32</v>
      </c>
      <c r="B37" s="22" t="s">
        <v>291</v>
      </c>
      <c r="C37" s="23" t="s">
        <v>268</v>
      </c>
      <c r="D37" s="23">
        <v>4</v>
      </c>
      <c r="E37" s="24"/>
      <c r="F37" s="25">
        <f>IF(D37="",0,E37*D37)</f>
        <v>0</v>
      </c>
    </row>
    <row r="38" spans="1:6" x14ac:dyDescent="0.3">
      <c r="A38" s="174" t="s">
        <v>33</v>
      </c>
      <c r="B38" s="175"/>
      <c r="C38" s="175"/>
      <c r="D38" s="175"/>
      <c r="E38" s="176"/>
      <c r="F38" s="26">
        <f>+SUM(F36:F37)</f>
        <v>0</v>
      </c>
    </row>
    <row r="39" spans="1:6" x14ac:dyDescent="0.3">
      <c r="F39" s="26"/>
    </row>
    <row r="40" spans="1:6" ht="13.2" x14ac:dyDescent="0.3">
      <c r="A40" s="121" t="s">
        <v>34</v>
      </c>
      <c r="B40" s="28" t="s">
        <v>249</v>
      </c>
      <c r="C40" s="28"/>
      <c r="D40" s="28"/>
      <c r="E40" s="42">
        <f>E41+E54</f>
        <v>0</v>
      </c>
      <c r="F40" s="28"/>
    </row>
    <row r="41" spans="1:6" x14ac:dyDescent="0.3">
      <c r="A41" s="53" t="s">
        <v>35</v>
      </c>
      <c r="B41" s="36" t="s">
        <v>252</v>
      </c>
      <c r="C41" s="44"/>
      <c r="D41" s="36"/>
      <c r="E41" s="45">
        <f>F51</f>
        <v>0</v>
      </c>
      <c r="F41" s="36"/>
    </row>
    <row r="42" spans="1:6" ht="13.2" x14ac:dyDescent="0.3">
      <c r="A42" s="149" t="s">
        <v>36</v>
      </c>
      <c r="B42" s="22" t="s">
        <v>292</v>
      </c>
      <c r="C42" s="23" t="s">
        <v>16</v>
      </c>
      <c r="D42" s="46">
        <v>1</v>
      </c>
      <c r="E42" s="24"/>
      <c r="F42" s="25">
        <f>IF(D42="",0,E42*D42)</f>
        <v>0</v>
      </c>
    </row>
    <row r="43" spans="1:6" ht="13.2" x14ac:dyDescent="0.3">
      <c r="A43" s="149" t="s">
        <v>37</v>
      </c>
      <c r="B43" s="22" t="s">
        <v>293</v>
      </c>
      <c r="C43" s="23" t="s">
        <v>16</v>
      </c>
      <c r="D43" s="46">
        <v>1</v>
      </c>
      <c r="E43" s="24"/>
      <c r="F43" s="25">
        <f t="shared" ref="F43:F50" si="0">IF(D43="",0,E43*D43)</f>
        <v>0</v>
      </c>
    </row>
    <row r="44" spans="1:6" ht="13.8" x14ac:dyDescent="0.3">
      <c r="A44" s="159" t="s">
        <v>38</v>
      </c>
      <c r="B44" s="22" t="s">
        <v>294</v>
      </c>
      <c r="C44" s="23" t="s">
        <v>16</v>
      </c>
      <c r="D44" s="47">
        <v>1</v>
      </c>
      <c r="E44" s="24"/>
      <c r="F44" s="25">
        <f t="shared" si="0"/>
        <v>0</v>
      </c>
    </row>
    <row r="45" spans="1:6" ht="13.8" x14ac:dyDescent="0.3">
      <c r="A45" s="159" t="s">
        <v>39</v>
      </c>
      <c r="B45" s="22" t="s">
        <v>295</v>
      </c>
      <c r="C45" s="23" t="s">
        <v>16</v>
      </c>
      <c r="D45" s="47">
        <v>1</v>
      </c>
      <c r="E45" s="24"/>
      <c r="F45" s="25">
        <f t="shared" si="0"/>
        <v>0</v>
      </c>
    </row>
    <row r="46" spans="1:6" ht="13.8" x14ac:dyDescent="0.3">
      <c r="A46" s="159" t="s">
        <v>40</v>
      </c>
      <c r="B46" s="22" t="s">
        <v>296</v>
      </c>
      <c r="C46" s="23" t="s">
        <v>16</v>
      </c>
      <c r="D46" s="47">
        <v>2</v>
      </c>
      <c r="E46" s="24"/>
      <c r="F46" s="25">
        <f t="shared" si="0"/>
        <v>0</v>
      </c>
    </row>
    <row r="47" spans="1:6" ht="13.2" x14ac:dyDescent="0.3">
      <c r="A47" s="152" t="s">
        <v>41</v>
      </c>
      <c r="B47" s="22" t="s">
        <v>297</v>
      </c>
      <c r="C47" s="23" t="s">
        <v>16</v>
      </c>
      <c r="D47" s="47">
        <v>1</v>
      </c>
      <c r="E47" s="24"/>
      <c r="F47" s="25">
        <f t="shared" si="0"/>
        <v>0</v>
      </c>
    </row>
    <row r="48" spans="1:6" ht="13.2" x14ac:dyDescent="0.3">
      <c r="A48" s="152" t="s">
        <v>42</v>
      </c>
      <c r="B48" s="22" t="s">
        <v>298</v>
      </c>
      <c r="C48" s="23" t="s">
        <v>16</v>
      </c>
      <c r="D48" s="47">
        <v>2</v>
      </c>
      <c r="E48" s="24"/>
      <c r="F48" s="25">
        <f t="shared" si="0"/>
        <v>0</v>
      </c>
    </row>
    <row r="49" spans="1:6" ht="13.8" x14ac:dyDescent="0.3">
      <c r="A49" s="159" t="s">
        <v>43</v>
      </c>
      <c r="B49" s="22" t="s">
        <v>299</v>
      </c>
      <c r="C49" s="23" t="s">
        <v>16</v>
      </c>
      <c r="D49" s="47">
        <v>1</v>
      </c>
      <c r="E49" s="24"/>
      <c r="F49" s="25">
        <f t="shared" si="0"/>
        <v>0</v>
      </c>
    </row>
    <row r="50" spans="1:6" ht="13.8" x14ac:dyDescent="0.3">
      <c r="A50" s="159" t="s">
        <v>38</v>
      </c>
      <c r="B50" s="22" t="s">
        <v>294</v>
      </c>
      <c r="C50" s="23" t="s">
        <v>16</v>
      </c>
      <c r="D50" s="47">
        <v>2</v>
      </c>
      <c r="E50" s="24"/>
      <c r="F50" s="25">
        <f t="shared" si="0"/>
        <v>0</v>
      </c>
    </row>
    <row r="51" spans="1:6" x14ac:dyDescent="0.3">
      <c r="A51" s="170" t="s">
        <v>44</v>
      </c>
      <c r="B51" s="170"/>
      <c r="C51" s="170"/>
      <c r="D51" s="170"/>
      <c r="E51" s="170"/>
      <c r="F51" s="26">
        <f>+SUM(F42:F50)</f>
        <v>0</v>
      </c>
    </row>
    <row r="52" spans="1:6" ht="13.8" x14ac:dyDescent="0.3">
      <c r="A52" s="159"/>
      <c r="B52" s="22"/>
      <c r="C52" s="23"/>
      <c r="D52" s="47"/>
      <c r="E52" s="24"/>
      <c r="F52" s="22"/>
    </row>
    <row r="53" spans="1:6" ht="13.2" x14ac:dyDescent="0.3">
      <c r="A53" s="153"/>
      <c r="B53" s="22"/>
      <c r="C53" s="23"/>
      <c r="D53" s="47"/>
      <c r="E53" s="24"/>
      <c r="F53" s="22"/>
    </row>
    <row r="54" spans="1:6" x14ac:dyDescent="0.3">
      <c r="A54" s="160" t="s">
        <v>45</v>
      </c>
      <c r="B54" s="48" t="s">
        <v>300</v>
      </c>
      <c r="C54" s="49"/>
      <c r="D54" s="48"/>
      <c r="E54" s="50">
        <f>F56</f>
        <v>0</v>
      </c>
      <c r="F54" s="48"/>
    </row>
    <row r="55" spans="1:6" ht="13.2" x14ac:dyDescent="0.3">
      <c r="A55" s="153" t="s">
        <v>45</v>
      </c>
      <c r="B55" s="22" t="s">
        <v>300</v>
      </c>
      <c r="C55" s="23" t="s">
        <v>16</v>
      </c>
      <c r="D55" s="47">
        <v>1</v>
      </c>
      <c r="E55" s="24"/>
      <c r="F55" s="25">
        <f>IF(D55="",0,E55*D55)</f>
        <v>0</v>
      </c>
    </row>
    <row r="56" spans="1:6" x14ac:dyDescent="0.3">
      <c r="A56" s="170" t="s">
        <v>46</v>
      </c>
      <c r="B56" s="170"/>
      <c r="C56" s="170"/>
      <c r="D56" s="170"/>
      <c r="E56" s="170"/>
      <c r="F56" s="26">
        <f>F55</f>
        <v>0</v>
      </c>
    </row>
    <row r="57" spans="1:6" x14ac:dyDescent="0.3">
      <c r="A57" s="34"/>
      <c r="B57" s="34"/>
      <c r="C57" s="34"/>
      <c r="D57" s="34"/>
      <c r="E57" s="34"/>
      <c r="F57" s="35"/>
    </row>
    <row r="58" spans="1:6" ht="13.2" x14ac:dyDescent="0.3">
      <c r="A58" s="168" t="s">
        <v>47</v>
      </c>
      <c r="B58" s="14"/>
      <c r="C58" s="15" t="s">
        <v>48</v>
      </c>
      <c r="D58" s="15">
        <v>1</v>
      </c>
      <c r="E58" s="51">
        <f>E59+E78</f>
        <v>0</v>
      </c>
      <c r="F58" s="52">
        <f>+E58</f>
        <v>0</v>
      </c>
    </row>
    <row r="59" spans="1:6" ht="13.2" x14ac:dyDescent="0.3">
      <c r="A59" s="148" t="s">
        <v>17</v>
      </c>
      <c r="B59" s="19" t="s">
        <v>160</v>
      </c>
      <c r="C59" s="20"/>
      <c r="D59" s="19"/>
      <c r="E59" s="21">
        <f>E60+E64+E72</f>
        <v>0</v>
      </c>
      <c r="F59" s="25">
        <f>IF(D59="",0,E59*D59)</f>
        <v>0</v>
      </c>
    </row>
    <row r="60" spans="1:6" ht="13.2" x14ac:dyDescent="0.3">
      <c r="A60" s="53" t="s">
        <v>18</v>
      </c>
      <c r="B60" s="43" t="s">
        <v>241</v>
      </c>
      <c r="C60" s="53"/>
      <c r="D60" s="43"/>
      <c r="E60" s="54">
        <f>F62</f>
        <v>0</v>
      </c>
      <c r="F60" s="25">
        <f>IF(D60="",0,E60*D60)</f>
        <v>0</v>
      </c>
    </row>
    <row r="61" spans="1:6" ht="13.2" x14ac:dyDescent="0.3">
      <c r="A61" s="149" t="s">
        <v>19</v>
      </c>
      <c r="B61" s="22" t="s">
        <v>282</v>
      </c>
      <c r="C61" s="23" t="s">
        <v>283</v>
      </c>
      <c r="D61" s="46">
        <v>25</v>
      </c>
      <c r="E61" s="24"/>
      <c r="F61" s="25">
        <f>IF(D61="",0,E61*D61)</f>
        <v>0</v>
      </c>
    </row>
    <row r="62" spans="1:6" x14ac:dyDescent="0.3">
      <c r="A62" s="170" t="s">
        <v>49</v>
      </c>
      <c r="B62" s="170"/>
      <c r="C62" s="170"/>
      <c r="D62" s="170"/>
      <c r="E62" s="170"/>
      <c r="F62" s="26">
        <f>F61</f>
        <v>0</v>
      </c>
    </row>
    <row r="63" spans="1:6" ht="13.2" x14ac:dyDescent="0.3">
      <c r="A63" s="56"/>
      <c r="B63" s="55"/>
      <c r="C63" s="56"/>
      <c r="D63" s="56"/>
      <c r="E63" s="57"/>
      <c r="F63" s="58"/>
    </row>
    <row r="64" spans="1:6" x14ac:dyDescent="0.3">
      <c r="A64" s="53" t="s">
        <v>25</v>
      </c>
      <c r="B64" s="43" t="s">
        <v>161</v>
      </c>
      <c r="C64" s="53"/>
      <c r="D64" s="43"/>
      <c r="E64" s="54">
        <f>F70</f>
        <v>0</v>
      </c>
      <c r="F64" s="43"/>
    </row>
    <row r="65" spans="1:6" ht="13.2" x14ac:dyDescent="0.3">
      <c r="A65" s="80" t="s">
        <v>50</v>
      </c>
      <c r="B65" s="22" t="s">
        <v>301</v>
      </c>
      <c r="C65" s="23" t="s">
        <v>287</v>
      </c>
      <c r="D65" s="47">
        <v>0.45</v>
      </c>
      <c r="E65" s="24"/>
      <c r="F65" s="25">
        <f>IF(D65="",0,E65*D65)</f>
        <v>0</v>
      </c>
    </row>
    <row r="66" spans="1:6" ht="13.2" x14ac:dyDescent="0.3">
      <c r="A66" s="80" t="s">
        <v>51</v>
      </c>
      <c r="B66" s="22" t="s">
        <v>302</v>
      </c>
      <c r="C66" s="23" t="s">
        <v>287</v>
      </c>
      <c r="D66" s="47">
        <v>0.45</v>
      </c>
      <c r="E66" s="24"/>
      <c r="F66" s="25">
        <f>IF(D66="",0,E66*D66)</f>
        <v>0</v>
      </c>
    </row>
    <row r="67" spans="1:6" ht="13.2" x14ac:dyDescent="0.3">
      <c r="A67" s="80" t="s">
        <v>52</v>
      </c>
      <c r="B67" s="22" t="s">
        <v>303</v>
      </c>
      <c r="C67" s="23" t="s">
        <v>287</v>
      </c>
      <c r="D67" s="47">
        <v>0.5</v>
      </c>
      <c r="E67" s="24"/>
      <c r="F67" s="25">
        <f>IF(D67="",0,E67*D67)</f>
        <v>0</v>
      </c>
    </row>
    <row r="68" spans="1:6" ht="13.2" x14ac:dyDescent="0.3">
      <c r="A68" s="80" t="s">
        <v>53</v>
      </c>
      <c r="B68" s="22" t="s">
        <v>304</v>
      </c>
      <c r="C68" s="23" t="s">
        <v>287</v>
      </c>
      <c r="D68" s="47">
        <v>0.6</v>
      </c>
      <c r="E68" s="24"/>
      <c r="F68" s="25">
        <f>IF(D68="",0,E68*D68)</f>
        <v>0</v>
      </c>
    </row>
    <row r="69" spans="1:6" ht="13.2" x14ac:dyDescent="0.3">
      <c r="A69" s="80" t="s">
        <v>54</v>
      </c>
      <c r="B69" s="22" t="s">
        <v>305</v>
      </c>
      <c r="C69" s="23" t="s">
        <v>287</v>
      </c>
      <c r="D69" s="47">
        <v>0.78</v>
      </c>
      <c r="E69" s="24"/>
      <c r="F69" s="25">
        <f>IF(D69="",0,E69*D69)</f>
        <v>0</v>
      </c>
    </row>
    <row r="70" spans="1:6" x14ac:dyDescent="0.3">
      <c r="A70" s="170" t="s">
        <v>55</v>
      </c>
      <c r="B70" s="170"/>
      <c r="C70" s="170"/>
      <c r="D70" s="170"/>
      <c r="E70" s="170"/>
      <c r="F70" s="26">
        <f>SUM(F65:F69)</f>
        <v>0</v>
      </c>
    </row>
    <row r="71" spans="1:6" x14ac:dyDescent="0.3">
      <c r="A71" s="34"/>
      <c r="B71" s="34"/>
      <c r="C71" s="34"/>
      <c r="D71" s="34"/>
      <c r="E71" s="34"/>
      <c r="F71" s="35"/>
    </row>
    <row r="72" spans="1:6" x14ac:dyDescent="0.3">
      <c r="A72" s="44" t="s">
        <v>28</v>
      </c>
      <c r="B72" s="43" t="s">
        <v>243</v>
      </c>
      <c r="C72" s="53"/>
      <c r="D72" s="43"/>
      <c r="E72" s="54">
        <f>F76</f>
        <v>0</v>
      </c>
      <c r="F72" s="43"/>
    </row>
    <row r="73" spans="1:6" ht="13.2" x14ac:dyDescent="0.3">
      <c r="A73" s="80" t="s">
        <v>56</v>
      </c>
      <c r="B73" s="22" t="s">
        <v>306</v>
      </c>
      <c r="C73" s="23" t="s">
        <v>16</v>
      </c>
      <c r="D73" s="47">
        <v>5</v>
      </c>
      <c r="E73" s="24"/>
      <c r="F73" s="25">
        <f>IF(D73="",0,E73*D73)</f>
        <v>0</v>
      </c>
    </row>
    <row r="74" spans="1:6" ht="13.2" x14ac:dyDescent="0.3">
      <c r="A74" s="80" t="s">
        <v>57</v>
      </c>
      <c r="B74" s="22" t="s">
        <v>307</v>
      </c>
      <c r="C74" s="23" t="s">
        <v>16</v>
      </c>
      <c r="D74" s="47">
        <v>1</v>
      </c>
      <c r="E74" s="24"/>
      <c r="F74" s="25">
        <f>IF(D74="",0,E74*D74)</f>
        <v>0</v>
      </c>
    </row>
    <row r="75" spans="1:6" ht="13.2" x14ac:dyDescent="0.3">
      <c r="A75" s="80" t="s">
        <v>58</v>
      </c>
      <c r="B75" s="22" t="s">
        <v>308</v>
      </c>
      <c r="C75" s="23" t="s">
        <v>16</v>
      </c>
      <c r="D75" s="47">
        <v>1</v>
      </c>
      <c r="E75" s="24"/>
      <c r="F75" s="25">
        <f>IF(D75="",0,E75*D75)</f>
        <v>0</v>
      </c>
    </row>
    <row r="76" spans="1:6" x14ac:dyDescent="0.3">
      <c r="A76" s="170" t="s">
        <v>59</v>
      </c>
      <c r="B76" s="170"/>
      <c r="C76" s="170"/>
      <c r="D76" s="170"/>
      <c r="E76" s="170"/>
      <c r="F76" s="26">
        <f>SUM(F73:F75)</f>
        <v>0</v>
      </c>
    </row>
    <row r="77" spans="1:6" ht="13.2" x14ac:dyDescent="0.3">
      <c r="B77" s="59"/>
      <c r="C77" s="60"/>
      <c r="D77" s="59"/>
      <c r="E77" s="61"/>
      <c r="F77" s="62"/>
    </row>
    <row r="78" spans="1:6" ht="13.2" x14ac:dyDescent="0.3">
      <c r="A78" s="121" t="s">
        <v>34</v>
      </c>
      <c r="B78" s="28" t="s">
        <v>249</v>
      </c>
      <c r="C78" s="28"/>
      <c r="D78" s="28"/>
      <c r="E78" s="42">
        <f>E79+E94+E100</f>
        <v>0</v>
      </c>
      <c r="F78" s="28"/>
    </row>
    <row r="79" spans="1:6" x14ac:dyDescent="0.3">
      <c r="A79" s="53" t="s">
        <v>35</v>
      </c>
      <c r="B79" s="36" t="s">
        <v>252</v>
      </c>
      <c r="C79" s="44"/>
      <c r="D79" s="36"/>
      <c r="E79" s="45">
        <f>F92</f>
        <v>0</v>
      </c>
      <c r="F79" s="36"/>
    </row>
    <row r="80" spans="1:6" ht="13.2" x14ac:dyDescent="0.3">
      <c r="A80" s="149" t="s">
        <v>36</v>
      </c>
      <c r="B80" s="22" t="s">
        <v>292</v>
      </c>
      <c r="C80" s="23" t="s">
        <v>16</v>
      </c>
      <c r="D80" s="46">
        <v>2</v>
      </c>
      <c r="E80" s="24"/>
      <c r="F80" s="25">
        <f t="shared" ref="F80:F89" si="1">IF(D80="",0,E80*D80)</f>
        <v>0</v>
      </c>
    </row>
    <row r="81" spans="1:6" ht="13.2" x14ac:dyDescent="0.3">
      <c r="A81" s="149" t="s">
        <v>60</v>
      </c>
      <c r="B81" s="22" t="s">
        <v>309</v>
      </c>
      <c r="C81" s="23" t="s">
        <v>16</v>
      </c>
      <c r="D81" s="46">
        <v>1</v>
      </c>
      <c r="E81" s="24"/>
      <c r="F81" s="25">
        <f t="shared" si="1"/>
        <v>0</v>
      </c>
    </row>
    <row r="82" spans="1:6" ht="9" customHeight="1" x14ac:dyDescent="0.3">
      <c r="A82" s="159" t="s">
        <v>38</v>
      </c>
      <c r="B82" s="22" t="s">
        <v>294</v>
      </c>
      <c r="C82" s="23" t="s">
        <v>16</v>
      </c>
      <c r="D82" s="47">
        <v>2</v>
      </c>
      <c r="E82" s="24"/>
      <c r="F82" s="25">
        <f t="shared" si="1"/>
        <v>0</v>
      </c>
    </row>
    <row r="83" spans="1:6" ht="11.25" customHeight="1" x14ac:dyDescent="0.3">
      <c r="A83" s="159" t="s">
        <v>39</v>
      </c>
      <c r="B83" s="22" t="s">
        <v>295</v>
      </c>
      <c r="C83" s="23" t="s">
        <v>16</v>
      </c>
      <c r="D83" s="47">
        <v>3</v>
      </c>
      <c r="E83" s="24"/>
      <c r="F83" s="25">
        <f t="shared" si="1"/>
        <v>0</v>
      </c>
    </row>
    <row r="84" spans="1:6" ht="11.25" customHeight="1" x14ac:dyDescent="0.3">
      <c r="A84" s="159" t="s">
        <v>40</v>
      </c>
      <c r="B84" s="22" t="s">
        <v>296</v>
      </c>
      <c r="C84" s="23" t="s">
        <v>16</v>
      </c>
      <c r="D84" s="47">
        <v>3</v>
      </c>
      <c r="E84" s="24"/>
      <c r="F84" s="25">
        <f t="shared" si="1"/>
        <v>0</v>
      </c>
    </row>
    <row r="85" spans="1:6" ht="11.25" customHeight="1" x14ac:dyDescent="0.3">
      <c r="A85" s="159" t="s">
        <v>61</v>
      </c>
      <c r="B85" s="22" t="s">
        <v>310</v>
      </c>
      <c r="C85" s="23" t="s">
        <v>16</v>
      </c>
      <c r="D85" s="47">
        <v>3</v>
      </c>
      <c r="E85" s="24"/>
      <c r="F85" s="25">
        <f>IF(D85="",0,E85*D85)</f>
        <v>0</v>
      </c>
    </row>
    <row r="86" spans="1:6" ht="11.25" customHeight="1" x14ac:dyDescent="0.3">
      <c r="A86" s="152" t="s">
        <v>41</v>
      </c>
      <c r="B86" s="22" t="s">
        <v>297</v>
      </c>
      <c r="C86" s="23" t="s">
        <v>16</v>
      </c>
      <c r="D86" s="47">
        <v>2</v>
      </c>
      <c r="E86" s="24"/>
      <c r="F86" s="25">
        <f t="shared" si="1"/>
        <v>0</v>
      </c>
    </row>
    <row r="87" spans="1:6" ht="11.25" customHeight="1" x14ac:dyDescent="0.3">
      <c r="A87" s="152" t="s">
        <v>42</v>
      </c>
      <c r="B87" s="22" t="s">
        <v>298</v>
      </c>
      <c r="C87" s="23" t="s">
        <v>16</v>
      </c>
      <c r="D87" s="47">
        <v>3</v>
      </c>
      <c r="E87" s="24"/>
      <c r="F87" s="25">
        <f t="shared" si="1"/>
        <v>0</v>
      </c>
    </row>
    <row r="88" spans="1:6" ht="11.25" customHeight="1" x14ac:dyDescent="0.3">
      <c r="A88" s="159" t="s">
        <v>43</v>
      </c>
      <c r="B88" s="22" t="s">
        <v>299</v>
      </c>
      <c r="C88" s="23" t="s">
        <v>16</v>
      </c>
      <c r="D88" s="47">
        <v>2</v>
      </c>
      <c r="E88" s="24"/>
      <c r="F88" s="25">
        <f t="shared" si="1"/>
        <v>0</v>
      </c>
    </row>
    <row r="89" spans="1:6" ht="11.25" customHeight="1" x14ac:dyDescent="0.3">
      <c r="A89" s="159" t="s">
        <v>38</v>
      </c>
      <c r="B89" s="22" t="s">
        <v>294</v>
      </c>
      <c r="C89" s="23" t="s">
        <v>16</v>
      </c>
      <c r="D89" s="47">
        <v>1</v>
      </c>
      <c r="E89" s="24"/>
      <c r="F89" s="25">
        <f t="shared" si="1"/>
        <v>0</v>
      </c>
    </row>
    <row r="90" spans="1:6" ht="11.25" customHeight="1" x14ac:dyDescent="0.3">
      <c r="A90" s="152" t="s">
        <v>62</v>
      </c>
      <c r="B90" s="22" t="s">
        <v>311</v>
      </c>
      <c r="C90" s="23" t="s">
        <v>16</v>
      </c>
      <c r="D90" s="47">
        <v>2</v>
      </c>
      <c r="E90" s="24"/>
      <c r="F90" s="25">
        <f>IF(D90="",0,E90*D90)</f>
        <v>0</v>
      </c>
    </row>
    <row r="91" spans="1:6" ht="11.25" customHeight="1" x14ac:dyDescent="0.3">
      <c r="A91" s="159" t="s">
        <v>63</v>
      </c>
      <c r="B91" s="22" t="s">
        <v>312</v>
      </c>
      <c r="C91" s="23" t="s">
        <v>16</v>
      </c>
      <c r="D91" s="47">
        <v>2</v>
      </c>
      <c r="E91" s="24"/>
      <c r="F91" s="25">
        <f>IF(D91="",0,E91*D91)</f>
        <v>0</v>
      </c>
    </row>
    <row r="92" spans="1:6" ht="11.25" customHeight="1" x14ac:dyDescent="0.3">
      <c r="A92" s="170" t="s">
        <v>44</v>
      </c>
      <c r="B92" s="170"/>
      <c r="C92" s="170"/>
      <c r="D92" s="170"/>
      <c r="E92" s="170"/>
      <c r="F92" s="26">
        <f>+SUM(F80:F91)</f>
        <v>0</v>
      </c>
    </row>
    <row r="93" spans="1:6" ht="11.25" customHeight="1" x14ac:dyDescent="0.3">
      <c r="A93" s="63"/>
      <c r="B93" s="63"/>
      <c r="C93" s="63"/>
      <c r="D93" s="63"/>
      <c r="E93" s="63"/>
      <c r="F93" s="26"/>
    </row>
    <row r="94" spans="1:6" ht="11.25" customHeight="1" x14ac:dyDescent="0.3">
      <c r="A94" s="53" t="s">
        <v>64</v>
      </c>
      <c r="B94" s="48" t="s">
        <v>250</v>
      </c>
      <c r="C94" s="49"/>
      <c r="D94" s="48"/>
      <c r="E94" s="50">
        <f>F98</f>
        <v>0</v>
      </c>
      <c r="F94" s="48"/>
    </row>
    <row r="95" spans="1:6" ht="11.25" customHeight="1" x14ac:dyDescent="0.3">
      <c r="A95" s="153" t="s">
        <v>65</v>
      </c>
      <c r="B95" s="22" t="s">
        <v>313</v>
      </c>
      <c r="C95" s="23" t="s">
        <v>16</v>
      </c>
      <c r="D95" s="47">
        <v>3</v>
      </c>
      <c r="E95" s="24"/>
      <c r="F95" s="25">
        <f>IF(D95="",0,E95*D95)</f>
        <v>0</v>
      </c>
    </row>
    <row r="96" spans="1:6" ht="11.25" customHeight="1" x14ac:dyDescent="0.3">
      <c r="A96" s="153" t="s">
        <v>66</v>
      </c>
      <c r="B96" s="22" t="s">
        <v>314</v>
      </c>
      <c r="C96" s="23" t="s">
        <v>16</v>
      </c>
      <c r="D96" s="47">
        <v>1</v>
      </c>
      <c r="E96" s="24"/>
      <c r="F96" s="25">
        <f>IF(D96="",0,E96*D96)</f>
        <v>0</v>
      </c>
    </row>
    <row r="97" spans="1:7" ht="11.25" customHeight="1" x14ac:dyDescent="0.3">
      <c r="A97" s="153" t="s">
        <v>67</v>
      </c>
      <c r="B97" s="22" t="s">
        <v>315</v>
      </c>
      <c r="C97" s="23" t="s">
        <v>16</v>
      </c>
      <c r="D97" s="47">
        <v>2</v>
      </c>
      <c r="E97" s="24"/>
      <c r="F97" s="25">
        <f>IF(D97="",0,E97*D97)</f>
        <v>0</v>
      </c>
    </row>
    <row r="98" spans="1:7" ht="11.25" customHeight="1" x14ac:dyDescent="0.3">
      <c r="A98" s="170" t="s">
        <v>68</v>
      </c>
      <c r="B98" s="170"/>
      <c r="C98" s="170"/>
      <c r="D98" s="170"/>
      <c r="E98" s="170"/>
      <c r="F98" s="26">
        <f>F95+F96+F97</f>
        <v>0</v>
      </c>
    </row>
    <row r="99" spans="1:7" ht="11.25" customHeight="1" x14ac:dyDescent="0.3">
      <c r="A99" s="63"/>
      <c r="B99" s="63"/>
      <c r="C99" s="63"/>
      <c r="D99" s="63"/>
      <c r="E99" s="63"/>
      <c r="F99" s="26"/>
    </row>
    <row r="100" spans="1:7" ht="11.25" customHeight="1" x14ac:dyDescent="0.3">
      <c r="A100" s="53" t="s">
        <v>69</v>
      </c>
      <c r="B100" s="48" t="s">
        <v>239</v>
      </c>
      <c r="C100" s="49"/>
      <c r="D100" s="48"/>
      <c r="E100" s="50">
        <f>F102</f>
        <v>0</v>
      </c>
      <c r="F100" s="48"/>
    </row>
    <row r="101" spans="1:7" ht="11.25" customHeight="1" x14ac:dyDescent="0.3">
      <c r="A101" s="153" t="s">
        <v>70</v>
      </c>
      <c r="B101" s="22" t="s">
        <v>316</v>
      </c>
      <c r="C101" s="23" t="s">
        <v>16</v>
      </c>
      <c r="D101" s="47">
        <v>2</v>
      </c>
      <c r="E101" s="24"/>
      <c r="F101" s="25">
        <f>IF(D101="",0,E101*D101)</f>
        <v>0</v>
      </c>
    </row>
    <row r="102" spans="1:7" ht="14.25" customHeight="1" x14ac:dyDescent="0.3">
      <c r="A102" s="170" t="s">
        <v>46</v>
      </c>
      <c r="B102" s="170"/>
      <c r="C102" s="170"/>
      <c r="D102" s="170"/>
      <c r="E102" s="170"/>
      <c r="F102" s="26">
        <f>F101</f>
        <v>0</v>
      </c>
    </row>
    <row r="103" spans="1:7" ht="14.25" customHeight="1" x14ac:dyDescent="0.3">
      <c r="A103" s="170" t="s">
        <v>71</v>
      </c>
      <c r="B103" s="170"/>
      <c r="C103" s="170"/>
      <c r="D103" s="170"/>
      <c r="E103" s="170"/>
      <c r="F103" s="35">
        <f>F102+F98+F92</f>
        <v>0</v>
      </c>
    </row>
    <row r="104" spans="1:7" ht="14.25" customHeight="1" x14ac:dyDescent="0.3">
      <c r="A104" s="154"/>
      <c r="E104" s="12" t="s">
        <v>238</v>
      </c>
    </row>
    <row r="105" spans="1:7" ht="15" customHeight="1" x14ac:dyDescent="0.3">
      <c r="A105" s="168" t="s">
        <v>72</v>
      </c>
      <c r="B105" s="14"/>
      <c r="C105" s="15" t="s">
        <v>48</v>
      </c>
      <c r="D105" s="15">
        <v>1</v>
      </c>
      <c r="E105" s="51">
        <f>E106+E112+E124+E128+E135</f>
        <v>0</v>
      </c>
      <c r="F105" s="52">
        <f>+E105</f>
        <v>0</v>
      </c>
    </row>
    <row r="106" spans="1:7" ht="15" customHeight="1" x14ac:dyDescent="0.3">
      <c r="A106" s="53" t="s">
        <v>25</v>
      </c>
      <c r="B106" s="43" t="s">
        <v>161</v>
      </c>
      <c r="C106" s="53"/>
      <c r="D106" s="43"/>
      <c r="E106" s="54">
        <f>F110</f>
        <v>0</v>
      </c>
      <c r="F106" s="43"/>
    </row>
    <row r="107" spans="1:7" ht="15" customHeight="1" x14ac:dyDescent="0.3">
      <c r="A107" s="149" t="s">
        <v>73</v>
      </c>
      <c r="B107" s="22" t="s">
        <v>267</v>
      </c>
      <c r="C107" s="23" t="s">
        <v>8</v>
      </c>
      <c r="D107" s="47">
        <v>1</v>
      </c>
      <c r="E107" s="24"/>
      <c r="F107" s="25">
        <f>IF(D107="",0,E107*D107)</f>
        <v>0</v>
      </c>
    </row>
    <row r="108" spans="1:7" ht="15" customHeight="1" x14ac:dyDescent="0.3">
      <c r="A108" s="149" t="s">
        <v>74</v>
      </c>
      <c r="B108" s="22" t="s">
        <v>317</v>
      </c>
      <c r="C108" s="23" t="s">
        <v>8</v>
      </c>
      <c r="D108" s="47">
        <v>2</v>
      </c>
      <c r="E108" s="24"/>
      <c r="F108" s="25">
        <f>IF(D108="",0,E108*D108)</f>
        <v>0</v>
      </c>
    </row>
    <row r="109" spans="1:7" ht="15" customHeight="1" x14ac:dyDescent="0.3">
      <c r="A109" s="149" t="s">
        <v>75</v>
      </c>
      <c r="B109" s="22" t="s">
        <v>318</v>
      </c>
      <c r="C109" s="23" t="s">
        <v>8</v>
      </c>
      <c r="D109" s="47">
        <v>3</v>
      </c>
      <c r="E109" s="24"/>
      <c r="F109" s="25">
        <f>IF(D109="",0,E109*D109)</f>
        <v>0</v>
      </c>
    </row>
    <row r="110" spans="1:7" x14ac:dyDescent="0.3">
      <c r="A110" s="170" t="s">
        <v>55</v>
      </c>
      <c r="B110" s="170"/>
      <c r="C110" s="170"/>
      <c r="D110" s="170"/>
      <c r="E110" s="170"/>
      <c r="F110" s="26">
        <f>SUM(F107:F108)</f>
        <v>0</v>
      </c>
    </row>
    <row r="111" spans="1:7" s="2" customFormat="1" x14ac:dyDescent="0.3">
      <c r="A111" s="3"/>
      <c r="G111" s="10"/>
    </row>
    <row r="112" spans="1:7" ht="14.25" customHeight="1" x14ac:dyDescent="0.3">
      <c r="A112" s="148" t="s">
        <v>76</v>
      </c>
      <c r="B112" s="19" t="s">
        <v>244</v>
      </c>
      <c r="C112" s="20"/>
      <c r="D112" s="19"/>
      <c r="E112" s="21">
        <f>E113+E118</f>
        <v>0</v>
      </c>
      <c r="F112" s="19"/>
    </row>
    <row r="113" spans="1:7" ht="15" customHeight="1" x14ac:dyDescent="0.3">
      <c r="A113" s="53" t="s">
        <v>77</v>
      </c>
      <c r="B113" s="43" t="s">
        <v>246</v>
      </c>
      <c r="C113" s="53"/>
      <c r="D113" s="43"/>
      <c r="E113" s="54">
        <f>F116</f>
        <v>0</v>
      </c>
      <c r="F113" s="43"/>
    </row>
    <row r="114" spans="1:7" ht="13.2" x14ac:dyDescent="0.3">
      <c r="A114" s="149" t="s">
        <v>78</v>
      </c>
      <c r="B114" s="64" t="s">
        <v>319</v>
      </c>
      <c r="C114" s="23" t="s">
        <v>283</v>
      </c>
      <c r="D114" s="65">
        <f>32*2</f>
        <v>64</v>
      </c>
      <c r="E114" s="24"/>
      <c r="F114" s="25">
        <f>IF(D114="",0,E114*D114)</f>
        <v>0</v>
      </c>
    </row>
    <row r="115" spans="1:7" ht="27.75" customHeight="1" x14ac:dyDescent="0.3">
      <c r="A115" s="149" t="s">
        <v>79</v>
      </c>
      <c r="B115" s="64" t="s">
        <v>320</v>
      </c>
      <c r="C115" s="23" t="s">
        <v>283</v>
      </c>
      <c r="D115" s="65">
        <f>32*2</f>
        <v>64</v>
      </c>
      <c r="E115" s="24"/>
      <c r="F115" s="25">
        <f>IF(D115="",0,E115*D115)</f>
        <v>0</v>
      </c>
    </row>
    <row r="116" spans="1:7" x14ac:dyDescent="0.3">
      <c r="A116" s="170" t="s">
        <v>80</v>
      </c>
      <c r="B116" s="170"/>
      <c r="C116" s="170"/>
      <c r="D116" s="170"/>
      <c r="E116" s="170"/>
      <c r="F116" s="26">
        <f>SUM(F114:F115)</f>
        <v>0</v>
      </c>
    </row>
    <row r="117" spans="1:7" s="2" customFormat="1" ht="13.2" x14ac:dyDescent="0.3">
      <c r="A117" s="124"/>
      <c r="B117" s="10"/>
      <c r="C117" s="11" t="s">
        <v>238</v>
      </c>
      <c r="D117" s="11"/>
      <c r="E117" s="61" t="s">
        <v>238</v>
      </c>
      <c r="F117" s="35"/>
      <c r="G117" s="10"/>
    </row>
    <row r="118" spans="1:7" ht="15" customHeight="1" x14ac:dyDescent="0.3">
      <c r="A118" s="53" t="s">
        <v>81</v>
      </c>
      <c r="B118" s="43" t="s">
        <v>245</v>
      </c>
      <c r="C118" s="53"/>
      <c r="D118" s="43"/>
      <c r="E118" s="54">
        <f>F121</f>
        <v>0</v>
      </c>
      <c r="F118" s="43"/>
    </row>
    <row r="119" spans="1:7" ht="15" customHeight="1" x14ac:dyDescent="0.3">
      <c r="A119" s="149" t="s">
        <v>82</v>
      </c>
      <c r="B119" s="22" t="s">
        <v>321</v>
      </c>
      <c r="C119" s="23" t="s">
        <v>268</v>
      </c>
      <c r="D119" s="47">
        <v>3</v>
      </c>
      <c r="E119" s="24"/>
      <c r="F119" s="25">
        <f>IF(D119="",0,E119*D119)</f>
        <v>0</v>
      </c>
    </row>
    <row r="120" spans="1:7" ht="15" customHeight="1" x14ac:dyDescent="0.3">
      <c r="A120" s="80" t="s">
        <v>83</v>
      </c>
      <c r="B120" s="22" t="s">
        <v>322</v>
      </c>
      <c r="C120" s="23" t="s">
        <v>8</v>
      </c>
      <c r="D120" s="47">
        <v>1</v>
      </c>
      <c r="E120" s="24"/>
      <c r="F120" s="25">
        <f>IF(D120="",0,E120*D120)</f>
        <v>0</v>
      </c>
    </row>
    <row r="121" spans="1:7" x14ac:dyDescent="0.3">
      <c r="A121" s="170" t="s">
        <v>84</v>
      </c>
      <c r="B121" s="170"/>
      <c r="C121" s="170"/>
      <c r="D121" s="170"/>
      <c r="E121" s="170"/>
      <c r="F121" s="26">
        <f>F119+F120</f>
        <v>0</v>
      </c>
    </row>
    <row r="122" spans="1:7" x14ac:dyDescent="0.3">
      <c r="A122" s="170" t="s">
        <v>85</v>
      </c>
      <c r="B122" s="170"/>
      <c r="C122" s="170"/>
      <c r="D122" s="170"/>
      <c r="E122" s="170"/>
      <c r="F122" s="26">
        <f>F121+F116</f>
        <v>0</v>
      </c>
    </row>
    <row r="123" spans="1:7" x14ac:dyDescent="0.3">
      <c r="A123" s="34"/>
      <c r="B123" s="34"/>
      <c r="C123" s="34"/>
      <c r="D123" s="34"/>
      <c r="E123" s="34"/>
      <c r="F123" s="35"/>
    </row>
    <row r="124" spans="1:7" ht="15" customHeight="1" x14ac:dyDescent="0.3">
      <c r="A124" s="148">
        <v>304</v>
      </c>
      <c r="B124" s="19" t="s">
        <v>390</v>
      </c>
      <c r="C124" s="20"/>
      <c r="D124" s="20"/>
      <c r="E124" s="102">
        <f>F126</f>
        <v>0</v>
      </c>
      <c r="F124" s="20"/>
    </row>
    <row r="125" spans="1:7" ht="15" customHeight="1" x14ac:dyDescent="0.3">
      <c r="A125" s="149" t="s">
        <v>391</v>
      </c>
      <c r="B125" s="22" t="s">
        <v>392</v>
      </c>
      <c r="C125" s="23" t="s">
        <v>8</v>
      </c>
      <c r="D125" s="47">
        <v>1</v>
      </c>
      <c r="E125" s="23"/>
      <c r="F125" s="25">
        <f t="shared" ref="F125" si="2">IF(D125="",0,E125*D125)</f>
        <v>0</v>
      </c>
    </row>
    <row r="126" spans="1:7" ht="15" customHeight="1" x14ac:dyDescent="0.3">
      <c r="F126" s="150">
        <f>SUM(F125)</f>
        <v>0</v>
      </c>
    </row>
    <row r="127" spans="1:7" x14ac:dyDescent="0.3">
      <c r="A127" s="34"/>
      <c r="B127" s="34"/>
      <c r="C127" s="34"/>
      <c r="D127" s="34"/>
      <c r="E127" s="34"/>
      <c r="F127" s="35"/>
    </row>
    <row r="128" spans="1:7" ht="13.2" x14ac:dyDescent="0.3">
      <c r="A128" s="148" t="s">
        <v>30</v>
      </c>
      <c r="B128" s="19" t="s">
        <v>162</v>
      </c>
      <c r="C128" s="20"/>
      <c r="D128" s="66"/>
      <c r="E128" s="21">
        <f>F133</f>
        <v>0</v>
      </c>
      <c r="F128" s="19"/>
    </row>
    <row r="129" spans="1:7" x14ac:dyDescent="0.3">
      <c r="A129" s="53">
        <v>630</v>
      </c>
      <c r="B129" s="43" t="s">
        <v>247</v>
      </c>
      <c r="C129" s="53"/>
      <c r="D129" s="43"/>
      <c r="E129" s="54">
        <f>F133</f>
        <v>0</v>
      </c>
      <c r="F129" s="43"/>
    </row>
    <row r="130" spans="1:7" ht="13.2" x14ac:dyDescent="0.3">
      <c r="A130" s="149" t="s">
        <v>86</v>
      </c>
      <c r="B130" s="22" t="s">
        <v>323</v>
      </c>
      <c r="C130" s="23" t="s">
        <v>268</v>
      </c>
      <c r="D130" s="47">
        <v>2</v>
      </c>
      <c r="E130" s="24"/>
      <c r="F130" s="25">
        <f>IF(D130="",0,E130*D130)</f>
        <v>0</v>
      </c>
    </row>
    <row r="131" spans="1:7" ht="13.2" x14ac:dyDescent="0.3">
      <c r="A131" s="149" t="s">
        <v>87</v>
      </c>
      <c r="B131" s="22" t="s">
        <v>324</v>
      </c>
      <c r="C131" s="23" t="s">
        <v>268</v>
      </c>
      <c r="D131" s="47">
        <v>3</v>
      </c>
      <c r="E131" s="24"/>
      <c r="F131" s="25">
        <f>IF(D131="",0,E131*D131)</f>
        <v>0</v>
      </c>
    </row>
    <row r="132" spans="1:7" ht="13.2" x14ac:dyDescent="0.3">
      <c r="A132" s="149" t="s">
        <v>31</v>
      </c>
      <c r="B132" s="22" t="s">
        <v>290</v>
      </c>
      <c r="C132" s="23" t="s">
        <v>268</v>
      </c>
      <c r="D132" s="47">
        <v>2</v>
      </c>
      <c r="E132" s="24"/>
      <c r="F132" s="25">
        <f>IF(D132="",0,E132*D132)</f>
        <v>0</v>
      </c>
    </row>
    <row r="133" spans="1:7" x14ac:dyDescent="0.3">
      <c r="A133" s="170" t="s">
        <v>88</v>
      </c>
      <c r="B133" s="170"/>
      <c r="C133" s="170"/>
      <c r="D133" s="170"/>
      <c r="E133" s="170"/>
      <c r="F133" s="67">
        <f>SUM(F130:F132)</f>
        <v>0</v>
      </c>
    </row>
    <row r="134" spans="1:7" x14ac:dyDescent="0.3">
      <c r="C134" s="11" t="s">
        <v>238</v>
      </c>
      <c r="E134" s="68" t="s">
        <v>238</v>
      </c>
      <c r="F134" s="69"/>
    </row>
    <row r="135" spans="1:7" s="2" customFormat="1" ht="13.2" x14ac:dyDescent="0.3">
      <c r="A135" s="148" t="s">
        <v>34</v>
      </c>
      <c r="B135" s="19" t="s">
        <v>249</v>
      </c>
      <c r="C135" s="20"/>
      <c r="D135" s="66"/>
      <c r="E135" s="21">
        <f>E136+E142+E152+E158+E163</f>
        <v>0</v>
      </c>
      <c r="F135" s="70">
        <f>+E135</f>
        <v>0</v>
      </c>
      <c r="G135" s="10"/>
    </row>
    <row r="136" spans="1:7" s="2" customFormat="1" ht="13.2" x14ac:dyDescent="0.3">
      <c r="A136" s="53">
        <v>701</v>
      </c>
      <c r="B136" s="36" t="s">
        <v>89</v>
      </c>
      <c r="C136" s="44"/>
      <c r="D136" s="71"/>
      <c r="E136" s="21">
        <f>+F140</f>
        <v>0</v>
      </c>
      <c r="F136" s="19"/>
      <c r="G136" s="10"/>
    </row>
    <row r="137" spans="1:7" s="2" customFormat="1" ht="13.2" x14ac:dyDescent="0.3">
      <c r="A137" s="149" t="s">
        <v>90</v>
      </c>
      <c r="B137" s="22" t="s">
        <v>325</v>
      </c>
      <c r="C137" s="23" t="s">
        <v>16</v>
      </c>
      <c r="D137" s="47">
        <v>1</v>
      </c>
      <c r="E137" s="24"/>
      <c r="F137" s="25">
        <f>IF(D137="",0,E137*D137)</f>
        <v>0</v>
      </c>
      <c r="G137" s="10"/>
    </row>
    <row r="138" spans="1:7" s="2" customFormat="1" ht="13.2" x14ac:dyDescent="0.3">
      <c r="A138" s="149" t="s">
        <v>36</v>
      </c>
      <c r="B138" s="22" t="s">
        <v>292</v>
      </c>
      <c r="C138" s="23" t="s">
        <v>16</v>
      </c>
      <c r="D138" s="47">
        <v>1</v>
      </c>
      <c r="E138" s="24"/>
      <c r="F138" s="25">
        <f>IF(D138="",0,E138*D138)</f>
        <v>0</v>
      </c>
      <c r="G138" s="10"/>
    </row>
    <row r="139" spans="1:7" s="2" customFormat="1" ht="13.2" x14ac:dyDescent="0.3">
      <c r="A139" s="149" t="s">
        <v>37</v>
      </c>
      <c r="B139" s="22" t="s">
        <v>293</v>
      </c>
      <c r="C139" s="23" t="s">
        <v>16</v>
      </c>
      <c r="D139" s="47">
        <v>1</v>
      </c>
      <c r="E139" s="24"/>
      <c r="F139" s="25">
        <f>IF(D139="",0,E139*D139)</f>
        <v>0</v>
      </c>
      <c r="G139" s="10"/>
    </row>
    <row r="140" spans="1:7" s="2" customFormat="1" x14ac:dyDescent="0.3">
      <c r="A140" s="170" t="s">
        <v>91</v>
      </c>
      <c r="B140" s="170"/>
      <c r="C140" s="170"/>
      <c r="D140" s="170"/>
      <c r="E140" s="170"/>
      <c r="F140" s="67">
        <f>SUM(F137:F139)</f>
        <v>0</v>
      </c>
      <c r="G140" s="10"/>
    </row>
    <row r="141" spans="1:7" s="2" customFormat="1" ht="13.2" x14ac:dyDescent="0.3">
      <c r="A141" s="161"/>
      <c r="B141" s="72"/>
      <c r="C141" s="73"/>
      <c r="D141" s="74"/>
      <c r="E141" s="75"/>
      <c r="F141" s="72"/>
      <c r="G141" s="10"/>
    </row>
    <row r="142" spans="1:7" x14ac:dyDescent="0.3">
      <c r="A142" s="53" t="s">
        <v>35</v>
      </c>
      <c r="B142" s="43" t="s">
        <v>252</v>
      </c>
      <c r="C142" s="53"/>
      <c r="D142" s="43"/>
      <c r="E142" s="54">
        <f>F150</f>
        <v>0</v>
      </c>
      <c r="F142" s="43"/>
    </row>
    <row r="143" spans="1:7" ht="15" customHeight="1" x14ac:dyDescent="0.3">
      <c r="A143" s="159" t="s">
        <v>92</v>
      </c>
      <c r="B143" s="22" t="s">
        <v>326</v>
      </c>
      <c r="C143" s="23" t="s">
        <v>16</v>
      </c>
      <c r="D143" s="47">
        <v>2</v>
      </c>
      <c r="E143" s="24"/>
      <c r="F143" s="25">
        <f t="shared" ref="F143:F149" si="3">IF(D143="",0,E143*D143)</f>
        <v>0</v>
      </c>
    </row>
    <row r="144" spans="1:7" ht="15" customHeight="1" x14ac:dyDescent="0.3">
      <c r="A144" s="159" t="s">
        <v>39</v>
      </c>
      <c r="B144" s="22" t="s">
        <v>295</v>
      </c>
      <c r="C144" s="23" t="s">
        <v>16</v>
      </c>
      <c r="D144" s="47">
        <v>2</v>
      </c>
      <c r="E144" s="24"/>
      <c r="F144" s="25">
        <f t="shared" si="3"/>
        <v>0</v>
      </c>
    </row>
    <row r="145" spans="1:7" ht="15" customHeight="1" x14ac:dyDescent="0.3">
      <c r="A145" s="159" t="s">
        <v>93</v>
      </c>
      <c r="B145" s="22" t="s">
        <v>327</v>
      </c>
      <c r="C145" s="23" t="s">
        <v>16</v>
      </c>
      <c r="D145" s="47">
        <v>2</v>
      </c>
      <c r="E145" s="24"/>
      <c r="F145" s="25">
        <f t="shared" si="3"/>
        <v>0</v>
      </c>
    </row>
    <row r="146" spans="1:7" ht="15" customHeight="1" x14ac:dyDescent="0.3">
      <c r="A146" s="159" t="s">
        <v>40</v>
      </c>
      <c r="B146" s="22" t="s">
        <v>296</v>
      </c>
      <c r="C146" s="23" t="s">
        <v>16</v>
      </c>
      <c r="D146" s="47">
        <v>8</v>
      </c>
      <c r="E146" s="24"/>
      <c r="F146" s="25">
        <f t="shared" si="3"/>
        <v>0</v>
      </c>
    </row>
    <row r="147" spans="1:7" ht="15" customHeight="1" x14ac:dyDescent="0.3">
      <c r="A147" s="159" t="s">
        <v>61</v>
      </c>
      <c r="B147" s="22" t="s">
        <v>310</v>
      </c>
      <c r="C147" s="23" t="s">
        <v>16</v>
      </c>
      <c r="D147" s="47">
        <v>4</v>
      </c>
      <c r="E147" s="24"/>
      <c r="F147" s="25">
        <f t="shared" si="3"/>
        <v>0</v>
      </c>
    </row>
    <row r="148" spans="1:7" ht="15" customHeight="1" x14ac:dyDescent="0.3">
      <c r="A148" s="152" t="s">
        <v>42</v>
      </c>
      <c r="B148" s="22" t="s">
        <v>298</v>
      </c>
      <c r="C148" s="23" t="s">
        <v>16</v>
      </c>
      <c r="D148" s="47">
        <v>2</v>
      </c>
      <c r="E148" s="24"/>
      <c r="F148" s="25">
        <f t="shared" si="3"/>
        <v>0</v>
      </c>
    </row>
    <row r="149" spans="1:7" ht="15" customHeight="1" x14ac:dyDescent="0.3">
      <c r="A149" s="152" t="s">
        <v>41</v>
      </c>
      <c r="B149" s="22" t="s">
        <v>297</v>
      </c>
      <c r="C149" s="23" t="s">
        <v>16</v>
      </c>
      <c r="D149" s="47">
        <v>4</v>
      </c>
      <c r="E149" s="24"/>
      <c r="F149" s="25">
        <f t="shared" si="3"/>
        <v>0</v>
      </c>
    </row>
    <row r="150" spans="1:7" x14ac:dyDescent="0.3">
      <c r="A150" s="170" t="s">
        <v>88</v>
      </c>
      <c r="B150" s="170"/>
      <c r="C150" s="170"/>
      <c r="D150" s="170"/>
      <c r="E150" s="170"/>
      <c r="F150" s="67">
        <f>SUM(F143:F149)</f>
        <v>0</v>
      </c>
    </row>
    <row r="151" spans="1:7" s="2" customFormat="1" ht="13.2" x14ac:dyDescent="0.3">
      <c r="A151" s="124"/>
      <c r="B151" s="10"/>
      <c r="C151" s="11" t="s">
        <v>238</v>
      </c>
      <c r="D151" s="11"/>
      <c r="E151" s="61" t="s">
        <v>238</v>
      </c>
      <c r="F151" s="35"/>
      <c r="G151" s="10"/>
    </row>
    <row r="152" spans="1:7" x14ac:dyDescent="0.3">
      <c r="A152" s="53" t="s">
        <v>64</v>
      </c>
      <c r="B152" s="48" t="s">
        <v>250</v>
      </c>
      <c r="C152" s="49"/>
      <c r="D152" s="48"/>
      <c r="E152" s="50">
        <f>F156</f>
        <v>0</v>
      </c>
      <c r="F152" s="48"/>
    </row>
    <row r="153" spans="1:7" ht="13.2" x14ac:dyDescent="0.3">
      <c r="A153" s="153" t="s">
        <v>65</v>
      </c>
      <c r="B153" s="22" t="s">
        <v>313</v>
      </c>
      <c r="C153" s="23" t="s">
        <v>16</v>
      </c>
      <c r="D153" s="47">
        <v>2</v>
      </c>
      <c r="E153" s="24"/>
      <c r="F153" s="25">
        <f>IF(D153="",0,E153*D153)</f>
        <v>0</v>
      </c>
    </row>
    <row r="154" spans="1:7" ht="13.2" x14ac:dyDescent="0.3">
      <c r="A154" s="153" t="s">
        <v>66</v>
      </c>
      <c r="B154" s="22" t="s">
        <v>314</v>
      </c>
      <c r="C154" s="23" t="s">
        <v>16</v>
      </c>
      <c r="D154" s="47">
        <v>1</v>
      </c>
      <c r="E154" s="24"/>
      <c r="F154" s="25">
        <f>IF(D154="",0,E154*D154)</f>
        <v>0</v>
      </c>
    </row>
    <row r="155" spans="1:7" ht="15" customHeight="1" x14ac:dyDescent="0.3">
      <c r="A155" s="153" t="s">
        <v>67</v>
      </c>
      <c r="B155" s="22" t="s">
        <v>315</v>
      </c>
      <c r="C155" s="23" t="s">
        <v>16</v>
      </c>
      <c r="D155" s="47">
        <v>1</v>
      </c>
      <c r="E155" s="24"/>
      <c r="F155" s="25">
        <f>IF(D155="",0,E155*D155)</f>
        <v>0</v>
      </c>
    </row>
    <row r="156" spans="1:7" ht="11.25" customHeight="1" x14ac:dyDescent="0.3">
      <c r="A156" s="170" t="s">
        <v>68</v>
      </c>
      <c r="B156" s="170"/>
      <c r="C156" s="170"/>
      <c r="D156" s="170"/>
      <c r="E156" s="170"/>
      <c r="F156" s="26">
        <f>F153+F154+F155</f>
        <v>0</v>
      </c>
    </row>
    <row r="157" spans="1:7" s="2" customFormat="1" ht="13.2" x14ac:dyDescent="0.3">
      <c r="A157" s="124"/>
      <c r="B157" s="10"/>
      <c r="C157" s="11" t="s">
        <v>238</v>
      </c>
      <c r="D157" s="11"/>
      <c r="E157" s="61" t="s">
        <v>238</v>
      </c>
      <c r="F157" s="35"/>
      <c r="G157" s="10"/>
    </row>
    <row r="158" spans="1:7" x14ac:dyDescent="0.3">
      <c r="A158" s="53" t="s">
        <v>69</v>
      </c>
      <c r="B158" s="43" t="s">
        <v>239</v>
      </c>
      <c r="C158" s="53"/>
      <c r="D158" s="43"/>
      <c r="E158" s="54">
        <f>F161</f>
        <v>0</v>
      </c>
      <c r="F158" s="43"/>
    </row>
    <row r="159" spans="1:7" ht="15" customHeight="1" x14ac:dyDescent="0.3">
      <c r="A159" s="153" t="s">
        <v>94</v>
      </c>
      <c r="B159" s="22" t="s">
        <v>328</v>
      </c>
      <c r="C159" s="23" t="s">
        <v>16</v>
      </c>
      <c r="D159" s="47">
        <v>1</v>
      </c>
      <c r="E159" s="24"/>
      <c r="F159" s="25">
        <f>IF(D159="",0,E159*D159)</f>
        <v>0</v>
      </c>
    </row>
    <row r="160" spans="1:7" ht="15" customHeight="1" x14ac:dyDescent="0.3">
      <c r="A160" s="153" t="s">
        <v>95</v>
      </c>
      <c r="B160" s="22" t="s">
        <v>329</v>
      </c>
      <c r="C160" s="23" t="s">
        <v>16</v>
      </c>
      <c r="D160" s="47">
        <v>2</v>
      </c>
      <c r="E160" s="24"/>
      <c r="F160" s="25">
        <f>IF(D160="",0,E160*D160)</f>
        <v>0</v>
      </c>
    </row>
    <row r="161" spans="1:7" x14ac:dyDescent="0.3">
      <c r="A161" s="170" t="s">
        <v>96</v>
      </c>
      <c r="B161" s="170"/>
      <c r="C161" s="170"/>
      <c r="D161" s="170"/>
      <c r="E161" s="170"/>
      <c r="F161" s="26">
        <f>SUM(F159:F160)</f>
        <v>0</v>
      </c>
    </row>
    <row r="162" spans="1:7" s="2" customFormat="1" ht="13.2" x14ac:dyDescent="0.3">
      <c r="A162" s="124"/>
      <c r="B162" s="10"/>
      <c r="C162" s="11" t="s">
        <v>238</v>
      </c>
      <c r="D162" s="11"/>
      <c r="E162" s="61" t="s">
        <v>238</v>
      </c>
      <c r="F162" s="35"/>
      <c r="G162" s="10"/>
    </row>
    <row r="163" spans="1:7" x14ac:dyDescent="0.3">
      <c r="A163" s="53" t="s">
        <v>97</v>
      </c>
      <c r="B163" s="43" t="s">
        <v>240</v>
      </c>
      <c r="C163" s="53">
        <v>0</v>
      </c>
      <c r="D163" s="43"/>
      <c r="E163" s="54">
        <f>F166</f>
        <v>0</v>
      </c>
      <c r="F163" s="43"/>
    </row>
    <row r="164" spans="1:7" ht="15" customHeight="1" x14ac:dyDescent="0.3">
      <c r="A164" s="153" t="s">
        <v>98</v>
      </c>
      <c r="B164" s="22" t="s">
        <v>330</v>
      </c>
      <c r="C164" s="23" t="s">
        <v>16</v>
      </c>
      <c r="D164" s="47">
        <v>1</v>
      </c>
      <c r="E164" s="24"/>
      <c r="F164" s="25">
        <f>IF(D164="",0,E164*D164)</f>
        <v>0</v>
      </c>
    </row>
    <row r="165" spans="1:7" ht="15" customHeight="1" x14ac:dyDescent="0.3">
      <c r="A165" s="153" t="s">
        <v>99</v>
      </c>
      <c r="B165" s="22" t="s">
        <v>331</v>
      </c>
      <c r="C165" s="23" t="s">
        <v>16</v>
      </c>
      <c r="D165" s="47">
        <v>1</v>
      </c>
      <c r="E165" s="24"/>
      <c r="F165" s="25">
        <f>IF(D165="",0,E165*D165)</f>
        <v>0</v>
      </c>
    </row>
    <row r="166" spans="1:7" x14ac:dyDescent="0.3">
      <c r="A166" s="170" t="s">
        <v>100</v>
      </c>
      <c r="B166" s="170"/>
      <c r="C166" s="170"/>
      <c r="D166" s="170"/>
      <c r="E166" s="170"/>
      <c r="F166" s="26">
        <f>F164+F165</f>
        <v>0</v>
      </c>
    </row>
    <row r="167" spans="1:7" x14ac:dyDescent="0.3">
      <c r="A167" s="170" t="s">
        <v>71</v>
      </c>
      <c r="B167" s="170"/>
      <c r="C167" s="170"/>
      <c r="D167" s="170"/>
      <c r="E167" s="170"/>
      <c r="F167" s="26">
        <f>F166+F161+F156+F150+F140</f>
        <v>0</v>
      </c>
    </row>
    <row r="168" spans="1:7" x14ac:dyDescent="0.3">
      <c r="A168" s="34"/>
      <c r="B168" s="34"/>
      <c r="C168" s="34"/>
      <c r="D168" s="34"/>
      <c r="E168" s="34"/>
      <c r="F168" s="35"/>
    </row>
    <row r="169" spans="1:7" ht="13.2" x14ac:dyDescent="0.3">
      <c r="A169" s="168" t="s">
        <v>101</v>
      </c>
      <c r="B169" s="14"/>
      <c r="C169" s="15" t="s">
        <v>48</v>
      </c>
      <c r="D169" s="15">
        <v>1</v>
      </c>
      <c r="E169" s="51">
        <f>E170+E175+E187+E194</f>
        <v>0</v>
      </c>
      <c r="F169" s="52">
        <f>+E169</f>
        <v>0</v>
      </c>
    </row>
    <row r="170" spans="1:7" x14ac:dyDescent="0.3">
      <c r="A170" s="53" t="s">
        <v>25</v>
      </c>
      <c r="B170" s="43" t="s">
        <v>161</v>
      </c>
      <c r="C170" s="53"/>
      <c r="D170" s="43"/>
      <c r="E170" s="54">
        <f>F173</f>
        <v>0</v>
      </c>
      <c r="F170" s="43"/>
    </row>
    <row r="171" spans="1:7" ht="13.2" x14ac:dyDescent="0.3">
      <c r="A171" s="149" t="s">
        <v>74</v>
      </c>
      <c r="B171" s="22" t="s">
        <v>317</v>
      </c>
      <c r="C171" s="23" t="s">
        <v>8</v>
      </c>
      <c r="D171" s="47">
        <v>2</v>
      </c>
      <c r="E171" s="24"/>
      <c r="F171" s="25">
        <f>IF(D171="",0,E171*D171)</f>
        <v>0</v>
      </c>
    </row>
    <row r="172" spans="1:7" ht="13.2" x14ac:dyDescent="0.3">
      <c r="A172" s="149" t="s">
        <v>75</v>
      </c>
      <c r="B172" s="22" t="s">
        <v>318</v>
      </c>
      <c r="C172" s="23" t="s">
        <v>8</v>
      </c>
      <c r="D172" s="47">
        <v>2</v>
      </c>
      <c r="E172" s="24"/>
      <c r="F172" s="25">
        <f>IF(D172="",0,E172*D172)</f>
        <v>0</v>
      </c>
    </row>
    <row r="173" spans="1:7" x14ac:dyDescent="0.3">
      <c r="A173" s="170" t="s">
        <v>55</v>
      </c>
      <c r="B173" s="170"/>
      <c r="C173" s="170"/>
      <c r="D173" s="170"/>
      <c r="E173" s="170"/>
      <c r="F173" s="26">
        <f>SUM(F171:F172)</f>
        <v>0</v>
      </c>
    </row>
    <row r="174" spans="1:7" x14ac:dyDescent="0.3">
      <c r="A174" s="3"/>
      <c r="C174" s="2"/>
      <c r="D174" s="2"/>
      <c r="E174" s="2"/>
      <c r="F174" s="2"/>
    </row>
    <row r="175" spans="1:7" ht="13.2" x14ac:dyDescent="0.3">
      <c r="A175" s="148" t="s">
        <v>76</v>
      </c>
      <c r="B175" s="19" t="s">
        <v>244</v>
      </c>
      <c r="C175" s="20"/>
      <c r="D175" s="19"/>
      <c r="E175" s="21">
        <f>E176+E181</f>
        <v>0</v>
      </c>
      <c r="F175" s="19"/>
    </row>
    <row r="176" spans="1:7" x14ac:dyDescent="0.3">
      <c r="A176" s="53" t="s">
        <v>77</v>
      </c>
      <c r="B176" s="43" t="s">
        <v>246</v>
      </c>
      <c r="C176" s="53"/>
      <c r="D176" s="43"/>
      <c r="E176" s="54">
        <f>F179</f>
        <v>0</v>
      </c>
      <c r="F176" s="43"/>
    </row>
    <row r="177" spans="1:6" ht="13.2" x14ac:dyDescent="0.3">
      <c r="A177" s="149" t="s">
        <v>78</v>
      </c>
      <c r="B177" s="64" t="s">
        <v>319</v>
      </c>
      <c r="C177" s="23" t="s">
        <v>283</v>
      </c>
      <c r="D177" s="65">
        <f>22*2</f>
        <v>44</v>
      </c>
      <c r="E177" s="24"/>
      <c r="F177" s="25">
        <f>IF(D177="",0,E177*D177)</f>
        <v>0</v>
      </c>
    </row>
    <row r="178" spans="1:6" ht="26.4" x14ac:dyDescent="0.3">
      <c r="A178" s="149" t="s">
        <v>79</v>
      </c>
      <c r="B178" s="64" t="s">
        <v>320</v>
      </c>
      <c r="C178" s="23" t="s">
        <v>283</v>
      </c>
      <c r="D178" s="65">
        <f>22*2</f>
        <v>44</v>
      </c>
      <c r="E178" s="24"/>
      <c r="F178" s="25">
        <f>IF(D178="",0,E178*D178)</f>
        <v>0</v>
      </c>
    </row>
    <row r="179" spans="1:6" x14ac:dyDescent="0.3">
      <c r="A179" s="170" t="s">
        <v>80</v>
      </c>
      <c r="B179" s="170"/>
      <c r="C179" s="170"/>
      <c r="D179" s="170"/>
      <c r="E179" s="170"/>
      <c r="F179" s="26">
        <f>SUM(F177:F178)</f>
        <v>0</v>
      </c>
    </row>
    <row r="180" spans="1:6" ht="13.2" x14ac:dyDescent="0.3">
      <c r="B180" s="10"/>
      <c r="C180" s="11" t="s">
        <v>238</v>
      </c>
      <c r="E180" s="61" t="s">
        <v>238</v>
      </c>
      <c r="F180" s="35"/>
    </row>
    <row r="181" spans="1:6" x14ac:dyDescent="0.3">
      <c r="A181" s="53" t="s">
        <v>81</v>
      </c>
      <c r="B181" s="43" t="s">
        <v>245</v>
      </c>
      <c r="C181" s="53"/>
      <c r="D181" s="43"/>
      <c r="E181" s="54">
        <f>F184</f>
        <v>0</v>
      </c>
      <c r="F181" s="43"/>
    </row>
    <row r="182" spans="1:6" ht="13.2" x14ac:dyDescent="0.3">
      <c r="A182" s="149" t="s">
        <v>82</v>
      </c>
      <c r="B182" s="22" t="s">
        <v>321</v>
      </c>
      <c r="C182" s="23" t="s">
        <v>268</v>
      </c>
      <c r="D182" s="47">
        <v>2</v>
      </c>
      <c r="E182" s="24"/>
      <c r="F182" s="25">
        <f>IF(D182="",0,E182*D182)</f>
        <v>0</v>
      </c>
    </row>
    <row r="183" spans="1:6" ht="13.2" x14ac:dyDescent="0.3">
      <c r="A183" s="80" t="s">
        <v>83</v>
      </c>
      <c r="B183" s="22" t="s">
        <v>322</v>
      </c>
      <c r="C183" s="23" t="s">
        <v>8</v>
      </c>
      <c r="D183" s="47">
        <v>1</v>
      </c>
      <c r="E183" s="24"/>
      <c r="F183" s="25">
        <f>IF(D183="",0,E183*D183)</f>
        <v>0</v>
      </c>
    </row>
    <row r="184" spans="1:6" ht="11.25" customHeight="1" x14ac:dyDescent="0.3">
      <c r="A184" s="170" t="s">
        <v>84</v>
      </c>
      <c r="B184" s="170"/>
      <c r="C184" s="170"/>
      <c r="D184" s="170"/>
      <c r="E184" s="170"/>
      <c r="F184" s="26">
        <f>F182+F183</f>
        <v>0</v>
      </c>
    </row>
    <row r="185" spans="1:6" ht="11.25" customHeight="1" x14ac:dyDescent="0.3">
      <c r="A185" s="170" t="s">
        <v>85</v>
      </c>
      <c r="B185" s="170"/>
      <c r="C185" s="170"/>
      <c r="D185" s="170"/>
      <c r="E185" s="170"/>
      <c r="F185" s="26">
        <f>F184+F179</f>
        <v>0</v>
      </c>
    </row>
    <row r="186" spans="1:6" x14ac:dyDescent="0.3">
      <c r="A186" s="34"/>
      <c r="B186" s="34"/>
      <c r="C186" s="34"/>
      <c r="D186" s="34"/>
      <c r="E186" s="34"/>
      <c r="F186" s="35"/>
    </row>
    <row r="187" spans="1:6" ht="13.2" x14ac:dyDescent="0.3">
      <c r="A187" s="148" t="s">
        <v>30</v>
      </c>
      <c r="B187" s="19" t="s">
        <v>162</v>
      </c>
      <c r="C187" s="20"/>
      <c r="D187" s="66"/>
      <c r="E187" s="21">
        <f>F192</f>
        <v>0</v>
      </c>
      <c r="F187" s="19"/>
    </row>
    <row r="188" spans="1:6" x14ac:dyDescent="0.3">
      <c r="A188" s="53">
        <v>630</v>
      </c>
      <c r="B188" s="43" t="s">
        <v>247</v>
      </c>
      <c r="C188" s="53"/>
      <c r="D188" s="43"/>
      <c r="E188" s="54">
        <f>F192</f>
        <v>0</v>
      </c>
      <c r="F188" s="43"/>
    </row>
    <row r="189" spans="1:6" ht="13.2" x14ac:dyDescent="0.3">
      <c r="A189" s="149" t="s">
        <v>86</v>
      </c>
      <c r="B189" s="22" t="s">
        <v>323</v>
      </c>
      <c r="C189" s="23" t="s">
        <v>268</v>
      </c>
      <c r="D189" s="47">
        <v>3</v>
      </c>
      <c r="E189" s="24"/>
      <c r="F189" s="25">
        <f>IF(D189="",0,E189*D189)</f>
        <v>0</v>
      </c>
    </row>
    <row r="190" spans="1:6" ht="13.2" x14ac:dyDescent="0.3">
      <c r="A190" s="149" t="s">
        <v>87</v>
      </c>
      <c r="B190" s="22" t="s">
        <v>324</v>
      </c>
      <c r="C190" s="23" t="s">
        <v>268</v>
      </c>
      <c r="D190" s="47">
        <v>2</v>
      </c>
      <c r="E190" s="24"/>
      <c r="F190" s="25">
        <f>IF(D190="",0,E190*D190)</f>
        <v>0</v>
      </c>
    </row>
    <row r="191" spans="1:6" ht="13.2" x14ac:dyDescent="0.3">
      <c r="A191" s="149" t="s">
        <v>31</v>
      </c>
      <c r="B191" s="22" t="s">
        <v>290</v>
      </c>
      <c r="C191" s="23" t="s">
        <v>268</v>
      </c>
      <c r="D191" s="47">
        <v>4</v>
      </c>
      <c r="E191" s="24"/>
      <c r="F191" s="25">
        <f>IF(D191="",0,E191*D191)</f>
        <v>0</v>
      </c>
    </row>
    <row r="192" spans="1:6" ht="11.25" customHeight="1" x14ac:dyDescent="0.3">
      <c r="A192" s="170" t="s">
        <v>88</v>
      </c>
      <c r="B192" s="170"/>
      <c r="C192" s="170"/>
      <c r="D192" s="170"/>
      <c r="E192" s="170"/>
      <c r="F192" s="67">
        <f>SUM(F189:F191)</f>
        <v>0</v>
      </c>
    </row>
    <row r="193" spans="1:6" x14ac:dyDescent="0.3">
      <c r="C193" s="11" t="s">
        <v>238</v>
      </c>
      <c r="E193" s="68" t="s">
        <v>238</v>
      </c>
      <c r="F193" s="69"/>
    </row>
    <row r="194" spans="1:6" ht="13.2" x14ac:dyDescent="0.3">
      <c r="A194" s="148" t="s">
        <v>34</v>
      </c>
      <c r="B194" s="19" t="s">
        <v>249</v>
      </c>
      <c r="C194" s="20"/>
      <c r="D194" s="66"/>
      <c r="E194" s="21">
        <f>E195+E201+E213+E219+E223</f>
        <v>0</v>
      </c>
      <c r="F194" s="70">
        <f>+E194</f>
        <v>0</v>
      </c>
    </row>
    <row r="195" spans="1:6" ht="13.2" x14ac:dyDescent="0.3">
      <c r="A195" s="53">
        <v>701</v>
      </c>
      <c r="B195" s="36" t="s">
        <v>89</v>
      </c>
      <c r="C195" s="44"/>
      <c r="D195" s="71"/>
      <c r="E195" s="21">
        <f>+F199</f>
        <v>0</v>
      </c>
      <c r="F195" s="19"/>
    </row>
    <row r="196" spans="1:6" ht="13.2" x14ac:dyDescent="0.3">
      <c r="A196" s="149" t="s">
        <v>90</v>
      </c>
      <c r="B196" s="22" t="s">
        <v>325</v>
      </c>
      <c r="C196" s="23" t="s">
        <v>16</v>
      </c>
      <c r="D196" s="47">
        <v>1</v>
      </c>
      <c r="E196" s="24"/>
      <c r="F196" s="25">
        <f>IF(D196="",0,E196*D196)</f>
        <v>0</v>
      </c>
    </row>
    <row r="197" spans="1:6" ht="13.2" x14ac:dyDescent="0.3">
      <c r="A197" s="149" t="s">
        <v>36</v>
      </c>
      <c r="B197" s="22" t="s">
        <v>292</v>
      </c>
      <c r="C197" s="23" t="s">
        <v>16</v>
      </c>
      <c r="D197" s="47">
        <v>1</v>
      </c>
      <c r="E197" s="24"/>
      <c r="F197" s="25">
        <f>IF(D197="",0,E197*D197)</f>
        <v>0</v>
      </c>
    </row>
    <row r="198" spans="1:6" ht="13.2" x14ac:dyDescent="0.3">
      <c r="A198" s="149" t="s">
        <v>37</v>
      </c>
      <c r="B198" s="22" t="s">
        <v>293</v>
      </c>
      <c r="C198" s="23" t="s">
        <v>16</v>
      </c>
      <c r="D198" s="47">
        <v>2</v>
      </c>
      <c r="E198" s="24"/>
      <c r="F198" s="25">
        <f>IF(D198="",0,E198*D198)</f>
        <v>0</v>
      </c>
    </row>
    <row r="199" spans="1:6" x14ac:dyDescent="0.3">
      <c r="A199" s="170" t="s">
        <v>91</v>
      </c>
      <c r="B199" s="170"/>
      <c r="C199" s="170"/>
      <c r="D199" s="170"/>
      <c r="E199" s="170"/>
      <c r="F199" s="67">
        <f>SUM(F196:F198)</f>
        <v>0</v>
      </c>
    </row>
    <row r="200" spans="1:6" ht="13.2" x14ac:dyDescent="0.3">
      <c r="A200" s="148"/>
      <c r="B200" s="19"/>
      <c r="C200" s="20"/>
      <c r="D200" s="66"/>
      <c r="E200" s="21"/>
      <c r="F200" s="19"/>
    </row>
    <row r="201" spans="1:6" x14ac:dyDescent="0.3">
      <c r="A201" s="53" t="s">
        <v>35</v>
      </c>
      <c r="B201" s="43" t="s">
        <v>252</v>
      </c>
      <c r="C201" s="53"/>
      <c r="D201" s="43"/>
      <c r="E201" s="54">
        <f>F211</f>
        <v>0</v>
      </c>
      <c r="F201" s="43"/>
    </row>
    <row r="202" spans="1:6" ht="13.8" x14ac:dyDescent="0.3">
      <c r="A202" s="159" t="s">
        <v>92</v>
      </c>
      <c r="B202" s="22" t="s">
        <v>326</v>
      </c>
      <c r="C202" s="23" t="s">
        <v>16</v>
      </c>
      <c r="D202" s="47">
        <v>2</v>
      </c>
      <c r="E202" s="24"/>
      <c r="F202" s="25">
        <f t="shared" ref="F202:F210" si="4">IF(D202="",0,E202*D202)</f>
        <v>0</v>
      </c>
    </row>
    <row r="203" spans="1:6" ht="11.25" customHeight="1" x14ac:dyDescent="0.3">
      <c r="A203" s="159" t="s">
        <v>39</v>
      </c>
      <c r="B203" s="22" t="s">
        <v>295</v>
      </c>
      <c r="C203" s="23" t="s">
        <v>16</v>
      </c>
      <c r="D203" s="47">
        <v>2</v>
      </c>
      <c r="E203" s="24"/>
      <c r="F203" s="25">
        <f t="shared" si="4"/>
        <v>0</v>
      </c>
    </row>
    <row r="204" spans="1:6" ht="13.8" x14ac:dyDescent="0.3">
      <c r="A204" s="159" t="s">
        <v>93</v>
      </c>
      <c r="B204" s="22" t="s">
        <v>327</v>
      </c>
      <c r="C204" s="23" t="s">
        <v>16</v>
      </c>
      <c r="D204" s="47">
        <v>4</v>
      </c>
      <c r="E204" s="24"/>
      <c r="F204" s="25">
        <f t="shared" si="4"/>
        <v>0</v>
      </c>
    </row>
    <row r="205" spans="1:6" ht="13.8" x14ac:dyDescent="0.3">
      <c r="A205" s="159" t="s">
        <v>102</v>
      </c>
      <c r="B205" s="22" t="s">
        <v>332</v>
      </c>
      <c r="C205" s="23" t="s">
        <v>16</v>
      </c>
      <c r="D205" s="47">
        <v>5</v>
      </c>
      <c r="E205" s="24"/>
      <c r="F205" s="25">
        <f>IF(D205="",0,E205*D205)</f>
        <v>0</v>
      </c>
    </row>
    <row r="206" spans="1:6" ht="13.8" x14ac:dyDescent="0.3">
      <c r="A206" s="159" t="s">
        <v>103</v>
      </c>
      <c r="B206" s="22" t="s">
        <v>333</v>
      </c>
      <c r="C206" s="23" t="s">
        <v>16</v>
      </c>
      <c r="D206" s="47">
        <v>4</v>
      </c>
      <c r="E206" s="24"/>
      <c r="F206" s="25">
        <f t="shared" si="4"/>
        <v>0</v>
      </c>
    </row>
    <row r="207" spans="1:6" ht="13.8" x14ac:dyDescent="0.3">
      <c r="A207" s="159" t="s">
        <v>40</v>
      </c>
      <c r="B207" s="22" t="s">
        <v>296</v>
      </c>
      <c r="C207" s="23" t="s">
        <v>16</v>
      </c>
      <c r="D207" s="47">
        <v>4</v>
      </c>
      <c r="E207" s="24"/>
      <c r="F207" s="25">
        <f>IF(D207="",0,E207*D207)</f>
        <v>0</v>
      </c>
    </row>
    <row r="208" spans="1:6" ht="13.8" x14ac:dyDescent="0.3">
      <c r="A208" s="159" t="s">
        <v>61</v>
      </c>
      <c r="B208" s="22" t="s">
        <v>310</v>
      </c>
      <c r="C208" s="23" t="s">
        <v>16</v>
      </c>
      <c r="D208" s="47">
        <v>8</v>
      </c>
      <c r="E208" s="24"/>
      <c r="F208" s="25">
        <f t="shared" si="4"/>
        <v>0</v>
      </c>
    </row>
    <row r="209" spans="1:6" ht="13.2" x14ac:dyDescent="0.3">
      <c r="A209" s="152" t="s">
        <v>42</v>
      </c>
      <c r="B209" s="22" t="s">
        <v>298</v>
      </c>
      <c r="C209" s="23" t="s">
        <v>16</v>
      </c>
      <c r="D209" s="47">
        <v>2</v>
      </c>
      <c r="E209" s="24"/>
      <c r="F209" s="25">
        <f t="shared" si="4"/>
        <v>0</v>
      </c>
    </row>
    <row r="210" spans="1:6" ht="13.2" x14ac:dyDescent="0.3">
      <c r="A210" s="152" t="s">
        <v>41</v>
      </c>
      <c r="B210" s="22" t="s">
        <v>297</v>
      </c>
      <c r="C210" s="23" t="s">
        <v>16</v>
      </c>
      <c r="D210" s="47">
        <v>8</v>
      </c>
      <c r="E210" s="24"/>
      <c r="F210" s="25">
        <f t="shared" si="4"/>
        <v>0</v>
      </c>
    </row>
    <row r="211" spans="1:6" ht="11.25" customHeight="1" x14ac:dyDescent="0.3">
      <c r="A211" s="170" t="s">
        <v>88</v>
      </c>
      <c r="B211" s="170"/>
      <c r="C211" s="170"/>
      <c r="D211" s="170"/>
      <c r="E211" s="170"/>
      <c r="F211" s="67">
        <f>SUM(F202:F210)</f>
        <v>0</v>
      </c>
    </row>
    <row r="212" spans="1:6" ht="13.2" x14ac:dyDescent="0.3">
      <c r="B212" s="10"/>
      <c r="C212" s="11" t="s">
        <v>238</v>
      </c>
      <c r="E212" s="61" t="s">
        <v>238</v>
      </c>
      <c r="F212" s="35"/>
    </row>
    <row r="213" spans="1:6" x14ac:dyDescent="0.3">
      <c r="A213" s="53" t="s">
        <v>64</v>
      </c>
      <c r="B213" s="48" t="s">
        <v>250</v>
      </c>
      <c r="C213" s="49"/>
      <c r="D213" s="48"/>
      <c r="E213" s="50">
        <f>F217</f>
        <v>0</v>
      </c>
      <c r="F213" s="48"/>
    </row>
    <row r="214" spans="1:6" ht="13.2" x14ac:dyDescent="0.3">
      <c r="A214" s="153" t="s">
        <v>104</v>
      </c>
      <c r="B214" s="22" t="s">
        <v>334</v>
      </c>
      <c r="C214" s="23" t="s">
        <v>16</v>
      </c>
      <c r="D214" s="47">
        <v>1</v>
      </c>
      <c r="E214" s="24"/>
      <c r="F214" s="25">
        <f>IF(D214="",0,E214*D214)</f>
        <v>0</v>
      </c>
    </row>
    <row r="215" spans="1:6" ht="13.2" x14ac:dyDescent="0.3">
      <c r="A215" s="153" t="s">
        <v>66</v>
      </c>
      <c r="B215" s="22" t="s">
        <v>314</v>
      </c>
      <c r="C215" s="23" t="s">
        <v>16</v>
      </c>
      <c r="D215" s="47">
        <v>2</v>
      </c>
      <c r="E215" s="24"/>
      <c r="F215" s="25">
        <f>IF(D215="",0,E215*D215)</f>
        <v>0</v>
      </c>
    </row>
    <row r="216" spans="1:6" ht="11.25" customHeight="1" x14ac:dyDescent="0.3">
      <c r="A216" s="153" t="s">
        <v>65</v>
      </c>
      <c r="B216" s="22" t="s">
        <v>313</v>
      </c>
      <c r="C216" s="23" t="s">
        <v>16</v>
      </c>
      <c r="D216" s="47">
        <v>1</v>
      </c>
      <c r="E216" s="24"/>
      <c r="F216" s="25">
        <f>IF(D216="",0,E216*D216)</f>
        <v>0</v>
      </c>
    </row>
    <row r="217" spans="1:6" ht="11.25" customHeight="1" x14ac:dyDescent="0.3">
      <c r="A217" s="170" t="s">
        <v>68</v>
      </c>
      <c r="B217" s="170"/>
      <c r="C217" s="170"/>
      <c r="D217" s="170"/>
      <c r="E217" s="170"/>
      <c r="F217" s="26">
        <f>F214+F215+F216</f>
        <v>0</v>
      </c>
    </row>
    <row r="218" spans="1:6" ht="13.2" x14ac:dyDescent="0.3">
      <c r="B218" s="10"/>
      <c r="C218" s="11" t="s">
        <v>238</v>
      </c>
      <c r="E218" s="61" t="s">
        <v>238</v>
      </c>
      <c r="F218" s="35"/>
    </row>
    <row r="219" spans="1:6" x14ac:dyDescent="0.3">
      <c r="A219" s="53" t="s">
        <v>69</v>
      </c>
      <c r="B219" s="43" t="s">
        <v>239</v>
      </c>
      <c r="C219" s="53"/>
      <c r="D219" s="43"/>
      <c r="E219" s="54">
        <f>F221</f>
        <v>0</v>
      </c>
      <c r="F219" s="43"/>
    </row>
    <row r="220" spans="1:6" ht="13.2" x14ac:dyDescent="0.3">
      <c r="A220" s="153" t="s">
        <v>95</v>
      </c>
      <c r="B220" s="22" t="s">
        <v>329</v>
      </c>
      <c r="C220" s="23" t="s">
        <v>16</v>
      </c>
      <c r="D220" s="47">
        <v>2</v>
      </c>
      <c r="E220" s="24"/>
      <c r="F220" s="25">
        <f>IF(D220="",0,E220*D220)</f>
        <v>0</v>
      </c>
    </row>
    <row r="221" spans="1:6" ht="11.25" customHeight="1" x14ac:dyDescent="0.3">
      <c r="A221" s="170" t="s">
        <v>96</v>
      </c>
      <c r="B221" s="170"/>
      <c r="C221" s="170"/>
      <c r="D221" s="170"/>
      <c r="E221" s="170"/>
      <c r="F221" s="26">
        <f>+F220</f>
        <v>0</v>
      </c>
    </row>
    <row r="222" spans="1:6" ht="13.2" x14ac:dyDescent="0.3">
      <c r="B222" s="10"/>
      <c r="C222" s="11" t="s">
        <v>238</v>
      </c>
      <c r="E222" s="61" t="s">
        <v>238</v>
      </c>
      <c r="F222" s="35"/>
    </row>
    <row r="223" spans="1:6" x14ac:dyDescent="0.3">
      <c r="A223" s="53" t="s">
        <v>97</v>
      </c>
      <c r="B223" s="43" t="s">
        <v>240</v>
      </c>
      <c r="C223" s="53">
        <v>0</v>
      </c>
      <c r="D223" s="43"/>
      <c r="E223" s="54">
        <f>F225</f>
        <v>0</v>
      </c>
      <c r="F223" s="43"/>
    </row>
    <row r="224" spans="1:6" ht="13.2" x14ac:dyDescent="0.3">
      <c r="A224" s="153" t="s">
        <v>99</v>
      </c>
      <c r="B224" s="22" t="s">
        <v>331</v>
      </c>
      <c r="C224" s="23" t="s">
        <v>16</v>
      </c>
      <c r="D224" s="47">
        <v>2</v>
      </c>
      <c r="E224" s="24"/>
      <c r="F224" s="25">
        <f>IF(D224="",0,E224*D224)</f>
        <v>0</v>
      </c>
    </row>
    <row r="225" spans="1:7" x14ac:dyDescent="0.3">
      <c r="A225" s="170" t="s">
        <v>100</v>
      </c>
      <c r="B225" s="170"/>
      <c r="C225" s="170"/>
      <c r="D225" s="170"/>
      <c r="E225" s="170"/>
      <c r="F225" s="26">
        <f>+F224</f>
        <v>0</v>
      </c>
    </row>
    <row r="226" spans="1:7" ht="11.25" customHeight="1" x14ac:dyDescent="0.3">
      <c r="A226" s="170" t="s">
        <v>71</v>
      </c>
      <c r="B226" s="170"/>
      <c r="C226" s="170"/>
      <c r="D226" s="170"/>
      <c r="E226" s="170"/>
      <c r="F226" s="26">
        <f>F225+F221+F217+F211+F199</f>
        <v>0</v>
      </c>
    </row>
    <row r="227" spans="1:7" x14ac:dyDescent="0.3">
      <c r="A227" s="34"/>
      <c r="B227" s="34"/>
      <c r="C227" s="34"/>
      <c r="D227" s="34"/>
      <c r="E227" s="34"/>
      <c r="F227" s="35"/>
    </row>
    <row r="228" spans="1:7" ht="15" customHeight="1" x14ac:dyDescent="0.3">
      <c r="A228" s="168" t="s">
        <v>105</v>
      </c>
      <c r="B228" s="14"/>
      <c r="C228" s="15" t="s">
        <v>16</v>
      </c>
      <c r="D228" s="76">
        <v>20</v>
      </c>
      <c r="E228" s="16">
        <f>E230+E252+E264+E280</f>
        <v>0</v>
      </c>
      <c r="F228" s="17">
        <f>+D228*E228</f>
        <v>0</v>
      </c>
    </row>
    <row r="229" spans="1:7" ht="15" customHeight="1" x14ac:dyDescent="0.3">
      <c r="A229" s="162"/>
      <c r="B229" s="18"/>
      <c r="C229" s="77"/>
      <c r="D229" s="77"/>
      <c r="E229" s="24" t="s">
        <v>238</v>
      </c>
      <c r="F229" s="78"/>
    </row>
    <row r="230" spans="1:7" ht="15" customHeight="1" x14ac:dyDescent="0.3">
      <c r="A230" s="148" t="s">
        <v>17</v>
      </c>
      <c r="B230" s="19" t="s">
        <v>160</v>
      </c>
      <c r="C230" s="20"/>
      <c r="D230" s="19"/>
      <c r="E230" s="21">
        <f>E231+E236+E240+E246</f>
        <v>0</v>
      </c>
      <c r="F230" s="19"/>
    </row>
    <row r="231" spans="1:7" x14ac:dyDescent="0.3">
      <c r="A231" s="53" t="s">
        <v>18</v>
      </c>
      <c r="B231" s="43" t="s">
        <v>241</v>
      </c>
      <c r="C231" s="53"/>
      <c r="D231" s="43"/>
      <c r="E231" s="54">
        <f>F234</f>
        <v>0</v>
      </c>
      <c r="F231" s="43"/>
    </row>
    <row r="232" spans="1:7" ht="15" customHeight="1" x14ac:dyDescent="0.3">
      <c r="A232" s="149" t="s">
        <v>19</v>
      </c>
      <c r="B232" s="22" t="s">
        <v>282</v>
      </c>
      <c r="C232" s="23" t="s">
        <v>283</v>
      </c>
      <c r="D232" s="47">
        <f>9</f>
        <v>9</v>
      </c>
      <c r="E232" s="24"/>
      <c r="F232" s="25">
        <f>IF(D232="",0,E232*D232)</f>
        <v>0</v>
      </c>
    </row>
    <row r="233" spans="1:7" ht="15" customHeight="1" x14ac:dyDescent="0.3">
      <c r="A233" s="149" t="s">
        <v>106</v>
      </c>
      <c r="B233" s="22" t="s">
        <v>335</v>
      </c>
      <c r="C233" s="23" t="s">
        <v>287</v>
      </c>
      <c r="D233" s="47">
        <f>2</f>
        <v>2</v>
      </c>
      <c r="E233" s="24"/>
      <c r="F233" s="25">
        <f>IF(D233="",0,E233*D233)</f>
        <v>0</v>
      </c>
    </row>
    <row r="234" spans="1:7" x14ac:dyDescent="0.3">
      <c r="A234" s="170" t="s">
        <v>107</v>
      </c>
      <c r="B234" s="170"/>
      <c r="C234" s="170"/>
      <c r="D234" s="170"/>
      <c r="E234" s="170"/>
      <c r="F234" s="26">
        <f>SUM(F232:F233)</f>
        <v>0</v>
      </c>
    </row>
    <row r="235" spans="1:7" s="2" customFormat="1" ht="13.2" x14ac:dyDescent="0.3">
      <c r="A235" s="124"/>
      <c r="B235" s="10" t="s">
        <v>238</v>
      </c>
      <c r="C235" s="11" t="s">
        <v>238</v>
      </c>
      <c r="D235" s="11"/>
      <c r="E235" s="61" t="s">
        <v>238</v>
      </c>
      <c r="F235" s="35"/>
      <c r="G235" s="10"/>
    </row>
    <row r="236" spans="1:7" x14ac:dyDescent="0.3">
      <c r="A236" s="53" t="s">
        <v>21</v>
      </c>
      <c r="B236" s="43" t="s">
        <v>242</v>
      </c>
      <c r="C236" s="53"/>
      <c r="D236" s="43"/>
      <c r="E236" s="54">
        <f>F238</f>
        <v>0</v>
      </c>
      <c r="F236" s="43"/>
    </row>
    <row r="237" spans="1:7" ht="15" customHeight="1" x14ac:dyDescent="0.3">
      <c r="A237" s="80" t="s">
        <v>22</v>
      </c>
      <c r="B237" s="22" t="s">
        <v>284</v>
      </c>
      <c r="C237" s="23" t="s">
        <v>283</v>
      </c>
      <c r="D237" s="47">
        <f>17</f>
        <v>17</v>
      </c>
      <c r="E237" s="24"/>
      <c r="F237" s="25">
        <f>IF(D237="",0,E237*D237)</f>
        <v>0</v>
      </c>
    </row>
    <row r="238" spans="1:7" x14ac:dyDescent="0.3">
      <c r="A238" s="170" t="s">
        <v>108</v>
      </c>
      <c r="B238" s="170"/>
      <c r="C238" s="170"/>
      <c r="D238" s="170"/>
      <c r="E238" s="170"/>
      <c r="F238" s="26">
        <f>SUM(F237:F237)</f>
        <v>0</v>
      </c>
    </row>
    <row r="239" spans="1:7" s="2" customFormat="1" ht="13.2" x14ac:dyDescent="0.3">
      <c r="A239" s="124"/>
      <c r="B239" s="10" t="s">
        <v>238</v>
      </c>
      <c r="C239" s="11"/>
      <c r="D239" s="11"/>
      <c r="E239" s="61" t="s">
        <v>238</v>
      </c>
      <c r="F239" s="35"/>
      <c r="G239" s="10"/>
    </row>
    <row r="240" spans="1:7" x14ac:dyDescent="0.3">
      <c r="A240" s="53" t="s">
        <v>25</v>
      </c>
      <c r="B240" s="43" t="s">
        <v>161</v>
      </c>
      <c r="C240" s="53">
        <v>0</v>
      </c>
      <c r="D240" s="43"/>
      <c r="E240" s="54">
        <f>F244</f>
        <v>0</v>
      </c>
      <c r="F240" s="43"/>
    </row>
    <row r="241" spans="1:7" ht="15" customHeight="1" x14ac:dyDescent="0.3">
      <c r="A241" s="149" t="s">
        <v>73</v>
      </c>
      <c r="B241" s="22" t="s">
        <v>267</v>
      </c>
      <c r="C241" s="23" t="s">
        <v>8</v>
      </c>
      <c r="D241" s="47">
        <v>1</v>
      </c>
      <c r="E241" s="24"/>
      <c r="F241" s="25">
        <f>IF(D241="",0,E241*D241)</f>
        <v>0</v>
      </c>
    </row>
    <row r="242" spans="1:7" ht="13.2" x14ac:dyDescent="0.3">
      <c r="A242" s="149" t="s">
        <v>109</v>
      </c>
      <c r="B242" s="22" t="s">
        <v>336</v>
      </c>
      <c r="C242" s="23" t="s">
        <v>8</v>
      </c>
      <c r="D242" s="47">
        <v>1</v>
      </c>
      <c r="E242" s="24"/>
      <c r="F242" s="25">
        <f>IF(D242="",0,E242*D242)</f>
        <v>0</v>
      </c>
    </row>
    <row r="243" spans="1:7" ht="13.2" x14ac:dyDescent="0.3">
      <c r="A243" s="149" t="s">
        <v>110</v>
      </c>
      <c r="B243" s="22" t="s">
        <v>337</v>
      </c>
      <c r="C243" s="23" t="s">
        <v>16</v>
      </c>
      <c r="D243" s="47">
        <v>1</v>
      </c>
      <c r="E243" s="24"/>
      <c r="F243" s="25">
        <f>IF(D243="",0,E243*D243)</f>
        <v>0</v>
      </c>
    </row>
    <row r="244" spans="1:7" x14ac:dyDescent="0.3">
      <c r="A244" s="170" t="s">
        <v>55</v>
      </c>
      <c r="B244" s="170"/>
      <c r="C244" s="170"/>
      <c r="D244" s="170"/>
      <c r="E244" s="170"/>
      <c r="F244" s="26">
        <f>SUM(F241:F243)</f>
        <v>0</v>
      </c>
    </row>
    <row r="245" spans="1:7" s="2" customFormat="1" ht="13.2" x14ac:dyDescent="0.3">
      <c r="A245" s="124"/>
      <c r="B245" s="10" t="s">
        <v>238</v>
      </c>
      <c r="C245" s="11" t="s">
        <v>238</v>
      </c>
      <c r="D245" s="11"/>
      <c r="E245" s="61" t="s">
        <v>238</v>
      </c>
      <c r="F245" s="35"/>
      <c r="G245" s="10"/>
    </row>
    <row r="246" spans="1:7" x14ac:dyDescent="0.3">
      <c r="A246" s="53" t="s">
        <v>28</v>
      </c>
      <c r="B246" s="43" t="s">
        <v>243</v>
      </c>
      <c r="C246" s="53"/>
      <c r="D246" s="43"/>
      <c r="E246" s="54">
        <f>F249</f>
        <v>0</v>
      </c>
      <c r="F246" s="43"/>
    </row>
    <row r="247" spans="1:7" ht="15" customHeight="1" x14ac:dyDescent="0.3">
      <c r="A247" s="149" t="s">
        <v>111</v>
      </c>
      <c r="B247" s="22" t="s">
        <v>338</v>
      </c>
      <c r="C247" s="23" t="s">
        <v>16</v>
      </c>
      <c r="D247" s="47">
        <v>1</v>
      </c>
      <c r="E247" s="79"/>
      <c r="F247" s="25">
        <f>IF(D247="",0,E247*D247)</f>
        <v>0</v>
      </c>
    </row>
    <row r="248" spans="1:7" ht="15" customHeight="1" x14ac:dyDescent="0.3">
      <c r="A248" s="149" t="s">
        <v>112</v>
      </c>
      <c r="B248" s="22" t="s">
        <v>339</v>
      </c>
      <c r="C248" s="23" t="s">
        <v>283</v>
      </c>
      <c r="D248" s="47">
        <f>4</f>
        <v>4</v>
      </c>
      <c r="E248" s="79"/>
      <c r="F248" s="25">
        <f>IF(D248="",0,E248*D248)</f>
        <v>0</v>
      </c>
    </row>
    <row r="249" spans="1:7" x14ac:dyDescent="0.3">
      <c r="A249" s="170" t="s">
        <v>59</v>
      </c>
      <c r="B249" s="170"/>
      <c r="C249" s="170"/>
      <c r="D249" s="170"/>
      <c r="E249" s="170"/>
      <c r="F249" s="26">
        <f>+SUM(F247:F248)</f>
        <v>0</v>
      </c>
    </row>
    <row r="250" spans="1:7" x14ac:dyDescent="0.3">
      <c r="A250" s="170" t="s">
        <v>113</v>
      </c>
      <c r="B250" s="170"/>
      <c r="C250" s="170"/>
      <c r="D250" s="170"/>
      <c r="E250" s="170"/>
      <c r="F250" s="26">
        <f>F249+F244+F238+F234</f>
        <v>0</v>
      </c>
    </row>
    <row r="251" spans="1:7" s="2" customFormat="1" ht="13.2" x14ac:dyDescent="0.3">
      <c r="A251" s="124"/>
      <c r="B251" s="10" t="s">
        <v>238</v>
      </c>
      <c r="C251" s="11" t="s">
        <v>238</v>
      </c>
      <c r="D251" s="11"/>
      <c r="E251" s="61" t="s">
        <v>238</v>
      </c>
      <c r="F251" s="35"/>
      <c r="G251" s="10"/>
    </row>
    <row r="252" spans="1:7" ht="15" customHeight="1" x14ac:dyDescent="0.3">
      <c r="A252" s="148" t="s">
        <v>76</v>
      </c>
      <c r="B252" s="19" t="s">
        <v>244</v>
      </c>
      <c r="C252" s="20"/>
      <c r="D252" s="19"/>
      <c r="E252" s="21">
        <f>E253+E258</f>
        <v>0</v>
      </c>
      <c r="F252" s="19"/>
    </row>
    <row r="253" spans="1:7" x14ac:dyDescent="0.3">
      <c r="A253" s="53" t="s">
        <v>81</v>
      </c>
      <c r="B253" s="43" t="s">
        <v>245</v>
      </c>
      <c r="C253" s="53"/>
      <c r="D253" s="43"/>
      <c r="E253" s="54">
        <f>F256</f>
        <v>0</v>
      </c>
      <c r="F253" s="43"/>
    </row>
    <row r="254" spans="1:7" ht="21" customHeight="1" x14ac:dyDescent="0.3">
      <c r="A254" s="80" t="s">
        <v>114</v>
      </c>
      <c r="B254" s="39" t="s">
        <v>115</v>
      </c>
      <c r="C254" s="80" t="s">
        <v>8</v>
      </c>
      <c r="D254" s="47">
        <v>1</v>
      </c>
      <c r="E254" s="24"/>
      <c r="F254" s="25">
        <f>IF(D254="",0,E254*D254)</f>
        <v>0</v>
      </c>
    </row>
    <row r="255" spans="1:7" ht="11.25" customHeight="1" x14ac:dyDescent="0.3">
      <c r="A255" s="149" t="s">
        <v>83</v>
      </c>
      <c r="B255" s="22" t="s">
        <v>322</v>
      </c>
      <c r="C255" s="23" t="s">
        <v>8</v>
      </c>
      <c r="D255" s="47">
        <v>1</v>
      </c>
      <c r="E255" s="24"/>
      <c r="F255" s="25">
        <f>IF(D255="",0,E255*D255)</f>
        <v>0</v>
      </c>
    </row>
    <row r="256" spans="1:7" s="2" customFormat="1" ht="11.25" customHeight="1" x14ac:dyDescent="0.3">
      <c r="A256" s="170" t="s">
        <v>84</v>
      </c>
      <c r="B256" s="170"/>
      <c r="C256" s="170"/>
      <c r="D256" s="170"/>
      <c r="E256" s="170"/>
      <c r="F256" s="81">
        <f>F255+F254</f>
        <v>0</v>
      </c>
      <c r="G256" s="10"/>
    </row>
    <row r="257" spans="1:7" ht="13.2" x14ac:dyDescent="0.3">
      <c r="B257" s="10" t="s">
        <v>238</v>
      </c>
      <c r="C257" s="11" t="s">
        <v>238</v>
      </c>
      <c r="E257" s="61" t="s">
        <v>238</v>
      </c>
      <c r="F257" s="35"/>
    </row>
    <row r="258" spans="1:7" ht="15" customHeight="1" x14ac:dyDescent="0.3">
      <c r="A258" s="53" t="s">
        <v>77</v>
      </c>
      <c r="B258" s="43" t="s">
        <v>246</v>
      </c>
      <c r="C258" s="53"/>
      <c r="D258" s="43"/>
      <c r="E258" s="54">
        <f>F261</f>
        <v>0</v>
      </c>
      <c r="F258" s="43"/>
    </row>
    <row r="259" spans="1:7" ht="13.2" x14ac:dyDescent="0.3">
      <c r="A259" s="149" t="s">
        <v>78</v>
      </c>
      <c r="B259" s="22" t="s">
        <v>319</v>
      </c>
      <c r="C259" s="23" t="s">
        <v>283</v>
      </c>
      <c r="D259" s="47">
        <v>9</v>
      </c>
      <c r="E259" s="24"/>
      <c r="F259" s="25">
        <f>IF(D259="",0,E259*D259)</f>
        <v>0</v>
      </c>
    </row>
    <row r="260" spans="1:7" ht="11.25" customHeight="1" x14ac:dyDescent="0.3">
      <c r="A260" s="80" t="s">
        <v>79</v>
      </c>
      <c r="B260" s="22" t="s">
        <v>320</v>
      </c>
      <c r="C260" s="23" t="s">
        <v>283</v>
      </c>
      <c r="D260" s="47">
        <f>9</f>
        <v>9</v>
      </c>
      <c r="E260" s="24"/>
      <c r="F260" s="25">
        <f>IF(D260="",0,E260*D260)</f>
        <v>0</v>
      </c>
    </row>
    <row r="261" spans="1:7" s="2" customFormat="1" x14ac:dyDescent="0.3">
      <c r="A261" s="170" t="s">
        <v>80</v>
      </c>
      <c r="B261" s="170"/>
      <c r="C261" s="170"/>
      <c r="D261" s="170"/>
      <c r="E261" s="170"/>
      <c r="F261" s="81">
        <f>F260+F259</f>
        <v>0</v>
      </c>
      <c r="G261" s="10"/>
    </row>
    <row r="262" spans="1:7" ht="15" customHeight="1" x14ac:dyDescent="0.3">
      <c r="A262" s="170" t="s">
        <v>116</v>
      </c>
      <c r="B262" s="170"/>
      <c r="C262" s="170"/>
      <c r="D262" s="170"/>
      <c r="E262" s="170"/>
      <c r="F262" s="81">
        <f>F261+F256</f>
        <v>0</v>
      </c>
    </row>
    <row r="263" spans="1:7" ht="15" customHeight="1" x14ac:dyDescent="0.3">
      <c r="A263" s="63"/>
      <c r="B263" s="63"/>
      <c r="C263" s="63"/>
      <c r="D263" s="63"/>
      <c r="E263" s="63"/>
      <c r="F263" s="81"/>
    </row>
    <row r="264" spans="1:7" ht="15" customHeight="1" x14ac:dyDescent="0.3">
      <c r="A264" s="148" t="s">
        <v>30</v>
      </c>
      <c r="B264" s="19" t="s">
        <v>162</v>
      </c>
      <c r="C264" s="20"/>
      <c r="D264" s="19"/>
      <c r="E264" s="21">
        <f>E265+E269+E273</f>
        <v>0</v>
      </c>
      <c r="F264" s="19"/>
    </row>
    <row r="265" spans="1:7" x14ac:dyDescent="0.3">
      <c r="A265" s="53">
        <v>630</v>
      </c>
      <c r="B265" s="43" t="s">
        <v>247</v>
      </c>
      <c r="C265" s="53"/>
      <c r="D265" s="43"/>
      <c r="E265" s="54">
        <f>F267</f>
        <v>0</v>
      </c>
      <c r="F265" s="43"/>
    </row>
    <row r="266" spans="1:7" ht="15" customHeight="1" x14ac:dyDescent="0.3">
      <c r="A266" s="149" t="s">
        <v>117</v>
      </c>
      <c r="B266" s="22" t="s">
        <v>269</v>
      </c>
      <c r="C266" s="23" t="s">
        <v>268</v>
      </c>
      <c r="D266" s="47">
        <v>6</v>
      </c>
      <c r="E266" s="24"/>
      <c r="F266" s="25">
        <f>IF(D266="",0,E266*D266)</f>
        <v>0</v>
      </c>
    </row>
    <row r="267" spans="1:7" x14ac:dyDescent="0.3">
      <c r="A267" s="170" t="s">
        <v>118</v>
      </c>
      <c r="B267" s="170"/>
      <c r="C267" s="170"/>
      <c r="D267" s="170"/>
      <c r="E267" s="170"/>
      <c r="F267" s="26">
        <f>F266</f>
        <v>0</v>
      </c>
    </row>
    <row r="268" spans="1:7" s="2" customFormat="1" ht="13.2" x14ac:dyDescent="0.3">
      <c r="A268" s="124"/>
      <c r="B268" s="10" t="s">
        <v>238</v>
      </c>
      <c r="C268" s="11" t="s">
        <v>238</v>
      </c>
      <c r="D268" s="11"/>
      <c r="E268" s="61" t="s">
        <v>238</v>
      </c>
      <c r="F268" s="35"/>
      <c r="G268" s="10"/>
    </row>
    <row r="269" spans="1:7" x14ac:dyDescent="0.3">
      <c r="A269" s="53">
        <v>620</v>
      </c>
      <c r="B269" s="43" t="s">
        <v>248</v>
      </c>
      <c r="C269" s="53"/>
      <c r="D269" s="43"/>
      <c r="E269" s="54">
        <f>F271</f>
        <v>0</v>
      </c>
      <c r="F269" s="43"/>
    </row>
    <row r="270" spans="1:7" ht="15" customHeight="1" x14ac:dyDescent="0.3">
      <c r="A270" s="149" t="s">
        <v>119</v>
      </c>
      <c r="B270" s="22" t="s">
        <v>340</v>
      </c>
      <c r="C270" s="23" t="s">
        <v>268</v>
      </c>
      <c r="D270" s="47">
        <v>4</v>
      </c>
      <c r="E270" s="24"/>
      <c r="F270" s="25">
        <f>IF(D270="",0,E270*D270)</f>
        <v>0</v>
      </c>
    </row>
    <row r="271" spans="1:7" x14ac:dyDescent="0.3">
      <c r="A271" s="170" t="s">
        <v>120</v>
      </c>
      <c r="B271" s="170"/>
      <c r="C271" s="170"/>
      <c r="D271" s="170"/>
      <c r="E271" s="170"/>
      <c r="F271" s="26">
        <f>F270</f>
        <v>0</v>
      </c>
    </row>
    <row r="272" spans="1:7" x14ac:dyDescent="0.3">
      <c r="A272" s="63"/>
      <c r="B272" s="63"/>
      <c r="C272" s="63"/>
      <c r="D272" s="63"/>
      <c r="E272" s="63"/>
      <c r="F272" s="26"/>
    </row>
    <row r="273" spans="1:7" x14ac:dyDescent="0.3">
      <c r="A273" s="53">
        <v>640</v>
      </c>
      <c r="B273" s="36" t="s">
        <v>121</v>
      </c>
      <c r="C273" s="44"/>
      <c r="D273" s="71"/>
      <c r="E273" s="54">
        <f>F275</f>
        <v>0</v>
      </c>
      <c r="F273" s="43"/>
    </row>
    <row r="274" spans="1:7" ht="13.2" x14ac:dyDescent="0.3">
      <c r="A274" s="149" t="s">
        <v>122</v>
      </c>
      <c r="B274" s="22" t="s">
        <v>341</v>
      </c>
      <c r="C274" s="23" t="s">
        <v>268</v>
      </c>
      <c r="D274" s="47">
        <v>5</v>
      </c>
      <c r="E274" s="24"/>
      <c r="F274" s="25">
        <f>IF(D274="",0,E274*D274)</f>
        <v>0</v>
      </c>
    </row>
    <row r="275" spans="1:7" x14ac:dyDescent="0.3">
      <c r="A275" s="170" t="s">
        <v>123</v>
      </c>
      <c r="B275" s="170"/>
      <c r="C275" s="170"/>
      <c r="D275" s="170"/>
      <c r="E275" s="170"/>
      <c r="F275" s="26">
        <f>+F274</f>
        <v>0</v>
      </c>
    </row>
    <row r="276" spans="1:7" x14ac:dyDescent="0.3">
      <c r="A276" s="63"/>
      <c r="B276" s="63"/>
      <c r="C276" s="63"/>
      <c r="D276" s="63"/>
      <c r="E276" s="63"/>
      <c r="F276" s="26"/>
    </row>
    <row r="277" spans="1:7" x14ac:dyDescent="0.3">
      <c r="A277" s="63"/>
      <c r="B277" s="63"/>
      <c r="C277" s="63"/>
      <c r="D277" s="63"/>
      <c r="E277" s="63"/>
      <c r="F277" s="26"/>
    </row>
    <row r="278" spans="1:7" x14ac:dyDescent="0.3">
      <c r="A278" s="170" t="s">
        <v>124</v>
      </c>
      <c r="B278" s="170"/>
      <c r="C278" s="170"/>
      <c r="D278" s="170"/>
      <c r="E278" s="170"/>
      <c r="F278" s="26">
        <f>F271+F267+F275</f>
        <v>0</v>
      </c>
    </row>
    <row r="279" spans="1:7" s="2" customFormat="1" ht="13.2" x14ac:dyDescent="0.3">
      <c r="A279" s="124"/>
      <c r="B279" s="10" t="s">
        <v>238</v>
      </c>
      <c r="C279" s="11" t="s">
        <v>238</v>
      </c>
      <c r="D279" s="11"/>
      <c r="E279" s="61" t="s">
        <v>238</v>
      </c>
      <c r="F279" s="35"/>
      <c r="G279" s="10"/>
    </row>
    <row r="280" spans="1:7" ht="15" customHeight="1" x14ac:dyDescent="0.3">
      <c r="A280" s="148" t="s">
        <v>34</v>
      </c>
      <c r="B280" s="19" t="s">
        <v>249</v>
      </c>
      <c r="C280" s="20"/>
      <c r="D280" s="19"/>
      <c r="E280" s="21">
        <f>E281+E286+E291+E295+E299</f>
        <v>0</v>
      </c>
      <c r="F280" s="19"/>
    </row>
    <row r="281" spans="1:7" x14ac:dyDescent="0.3">
      <c r="A281" s="53" t="s">
        <v>125</v>
      </c>
      <c r="B281" s="36" t="s">
        <v>126</v>
      </c>
      <c r="C281" s="44"/>
      <c r="D281" s="71"/>
      <c r="E281" s="54">
        <f>F284</f>
        <v>0</v>
      </c>
      <c r="F281" s="43"/>
    </row>
    <row r="282" spans="1:7" ht="15" customHeight="1" x14ac:dyDescent="0.3">
      <c r="A282" s="159" t="s">
        <v>127</v>
      </c>
      <c r="B282" s="22" t="s">
        <v>342</v>
      </c>
      <c r="C282" s="23" t="s">
        <v>16</v>
      </c>
      <c r="D282" s="47">
        <v>5</v>
      </c>
      <c r="E282" s="24"/>
      <c r="F282" s="25">
        <f>IF(D282="",0,E282*D282)</f>
        <v>0</v>
      </c>
    </row>
    <row r="283" spans="1:7" ht="15" customHeight="1" x14ac:dyDescent="0.3">
      <c r="A283" s="159" t="s">
        <v>128</v>
      </c>
      <c r="B283" s="22" t="s">
        <v>343</v>
      </c>
      <c r="C283" s="23" t="s">
        <v>16</v>
      </c>
      <c r="D283" s="47">
        <v>6</v>
      </c>
      <c r="E283" s="24"/>
      <c r="F283" s="25">
        <f>IF(D283="",0,E283*D283)</f>
        <v>0</v>
      </c>
    </row>
    <row r="284" spans="1:7" ht="16.2" customHeight="1" x14ac:dyDescent="0.3">
      <c r="A284" s="170" t="s">
        <v>129</v>
      </c>
      <c r="B284" s="170"/>
      <c r="C284" s="170"/>
      <c r="D284" s="170"/>
      <c r="E284" s="170"/>
      <c r="F284" s="26">
        <f>SUM(F282:F283)</f>
        <v>0</v>
      </c>
    </row>
    <row r="285" spans="1:7" s="2" customFormat="1" ht="13.2" x14ac:dyDescent="0.3">
      <c r="A285" s="124"/>
      <c r="B285" s="10"/>
      <c r="C285" s="11"/>
      <c r="D285" s="11"/>
      <c r="E285" s="61"/>
      <c r="F285" s="35"/>
      <c r="G285" s="10"/>
    </row>
    <row r="286" spans="1:7" x14ac:dyDescent="0.3">
      <c r="A286" s="53">
        <v>701</v>
      </c>
      <c r="B286" s="43" t="s">
        <v>89</v>
      </c>
      <c r="C286" s="53"/>
      <c r="D286" s="43"/>
      <c r="E286" s="54">
        <f>F289</f>
        <v>0</v>
      </c>
      <c r="F286" s="43"/>
    </row>
    <row r="287" spans="1:7" ht="15" customHeight="1" x14ac:dyDescent="0.3">
      <c r="A287" s="149" t="s">
        <v>130</v>
      </c>
      <c r="B287" s="22" t="s">
        <v>270</v>
      </c>
      <c r="C287" s="23" t="s">
        <v>16</v>
      </c>
      <c r="D287" s="47">
        <v>2</v>
      </c>
      <c r="E287" s="24"/>
      <c r="F287" s="25">
        <f>IF(D287="",0,E287*D287)</f>
        <v>0</v>
      </c>
    </row>
    <row r="288" spans="1:7" ht="15" customHeight="1" x14ac:dyDescent="0.3">
      <c r="A288" s="153" t="s">
        <v>131</v>
      </c>
      <c r="B288" s="22" t="s">
        <v>344</v>
      </c>
      <c r="C288" s="23" t="s">
        <v>16</v>
      </c>
      <c r="D288" s="47">
        <v>1</v>
      </c>
      <c r="E288" s="24"/>
      <c r="F288" s="25">
        <f>IF(D288="",0,E288*D288)</f>
        <v>0</v>
      </c>
    </row>
    <row r="289" spans="1:8" x14ac:dyDescent="0.3">
      <c r="A289" s="170" t="s">
        <v>132</v>
      </c>
      <c r="B289" s="170"/>
      <c r="C289" s="170"/>
      <c r="D289" s="170"/>
      <c r="E289" s="170"/>
      <c r="F289" s="26">
        <f>F287+F288</f>
        <v>0</v>
      </c>
    </row>
    <row r="290" spans="1:8" x14ac:dyDescent="0.3">
      <c r="F290" s="35"/>
    </row>
    <row r="291" spans="1:8" x14ac:dyDescent="0.3">
      <c r="A291" s="53" t="s">
        <v>64</v>
      </c>
      <c r="B291" s="43" t="s">
        <v>250</v>
      </c>
      <c r="C291" s="53"/>
      <c r="D291" s="43"/>
      <c r="E291" s="54">
        <f>F293</f>
        <v>0</v>
      </c>
      <c r="F291" s="43"/>
    </row>
    <row r="292" spans="1:8" ht="13.2" x14ac:dyDescent="0.3">
      <c r="A292" s="149" t="s">
        <v>133</v>
      </c>
      <c r="B292" s="22" t="s">
        <v>275</v>
      </c>
      <c r="C292" s="23" t="s">
        <v>16</v>
      </c>
      <c r="D292" s="47">
        <v>1</v>
      </c>
      <c r="E292" s="24"/>
      <c r="F292" s="25">
        <f>IF(D292="",0,E292*D292)</f>
        <v>0</v>
      </c>
    </row>
    <row r="293" spans="1:8" x14ac:dyDescent="0.3">
      <c r="A293" s="170" t="s">
        <v>68</v>
      </c>
      <c r="B293" s="170"/>
      <c r="C293" s="170"/>
      <c r="D293" s="170"/>
      <c r="E293" s="170"/>
      <c r="F293" s="26">
        <f>F292</f>
        <v>0</v>
      </c>
    </row>
    <row r="294" spans="1:8" s="2" customFormat="1" ht="13.2" x14ac:dyDescent="0.3">
      <c r="A294" s="124"/>
      <c r="B294" s="10" t="s">
        <v>238</v>
      </c>
      <c r="C294" s="11" t="s">
        <v>238</v>
      </c>
      <c r="D294" s="11"/>
      <c r="E294" s="61" t="s">
        <v>238</v>
      </c>
      <c r="F294" s="35"/>
      <c r="G294" s="10"/>
    </row>
    <row r="295" spans="1:8" x14ac:dyDescent="0.3">
      <c r="A295" s="53" t="s">
        <v>134</v>
      </c>
      <c r="B295" s="43" t="s">
        <v>251</v>
      </c>
      <c r="C295" s="53"/>
      <c r="D295" s="43"/>
      <c r="E295" s="54">
        <f>F297</f>
        <v>0</v>
      </c>
      <c r="F295" s="43"/>
    </row>
    <row r="296" spans="1:8" ht="15" customHeight="1" x14ac:dyDescent="0.3">
      <c r="A296" s="149" t="s">
        <v>135</v>
      </c>
      <c r="B296" s="22" t="s">
        <v>276</v>
      </c>
      <c r="C296" s="23" t="s">
        <v>16</v>
      </c>
      <c r="D296" s="47">
        <v>1</v>
      </c>
      <c r="E296" s="24"/>
      <c r="F296" s="25">
        <f>IF(D296="",0,E296*D296)</f>
        <v>0</v>
      </c>
    </row>
    <row r="297" spans="1:8" x14ac:dyDescent="0.3">
      <c r="A297" s="170" t="s">
        <v>136</v>
      </c>
      <c r="B297" s="170"/>
      <c r="C297" s="170"/>
      <c r="D297" s="170"/>
      <c r="E297" s="170"/>
      <c r="F297" s="26">
        <f>F296</f>
        <v>0</v>
      </c>
    </row>
    <row r="298" spans="1:8" s="2" customFormat="1" ht="13.2" x14ac:dyDescent="0.3">
      <c r="A298" s="124"/>
      <c r="B298" s="10" t="s">
        <v>238</v>
      </c>
      <c r="C298" s="11" t="s">
        <v>238</v>
      </c>
      <c r="D298" s="11"/>
      <c r="E298" s="61" t="s">
        <v>238</v>
      </c>
      <c r="F298" s="35"/>
      <c r="G298" s="10"/>
    </row>
    <row r="299" spans="1:8" x14ac:dyDescent="0.3">
      <c r="A299" s="53" t="s">
        <v>97</v>
      </c>
      <c r="B299" s="43" t="s">
        <v>240</v>
      </c>
      <c r="C299" s="53"/>
      <c r="D299" s="43"/>
      <c r="E299" s="54">
        <f>F301</f>
        <v>0</v>
      </c>
      <c r="F299" s="43"/>
    </row>
    <row r="300" spans="1:8" ht="15" customHeight="1" x14ac:dyDescent="0.3">
      <c r="A300" s="153" t="s">
        <v>137</v>
      </c>
      <c r="B300" s="22" t="s">
        <v>345</v>
      </c>
      <c r="C300" s="23" t="s">
        <v>16</v>
      </c>
      <c r="D300" s="47">
        <v>1</v>
      </c>
      <c r="E300" s="24"/>
      <c r="F300" s="25">
        <f>IF(D300="",0,E300*D300)</f>
        <v>0</v>
      </c>
    </row>
    <row r="301" spans="1:8" x14ac:dyDescent="0.3">
      <c r="A301" s="170" t="s">
        <v>100</v>
      </c>
      <c r="B301" s="170"/>
      <c r="C301" s="170"/>
      <c r="D301" s="170"/>
      <c r="E301" s="170"/>
      <c r="F301" s="26">
        <f>F300</f>
        <v>0</v>
      </c>
      <c r="H301" s="144"/>
    </row>
    <row r="302" spans="1:8" x14ac:dyDescent="0.3">
      <c r="A302" s="170" t="s">
        <v>71</v>
      </c>
      <c r="B302" s="170"/>
      <c r="C302" s="170"/>
      <c r="D302" s="170"/>
      <c r="E302" s="170"/>
      <c r="F302" s="26">
        <f>F301+F297+F293+F289+F284</f>
        <v>0</v>
      </c>
      <c r="H302" s="144"/>
    </row>
    <row r="303" spans="1:8" x14ac:dyDescent="0.3">
      <c r="A303" s="34"/>
      <c r="B303" s="34"/>
      <c r="C303" s="34"/>
      <c r="D303" s="34"/>
      <c r="E303" s="34"/>
      <c r="F303" s="35">
        <f>F302+F278+F262+F250</f>
        <v>0</v>
      </c>
      <c r="H303" s="144"/>
    </row>
    <row r="304" spans="1:8" s="2" customFormat="1" ht="13.2" x14ac:dyDescent="0.3">
      <c r="A304" s="124"/>
      <c r="B304" s="10"/>
      <c r="C304" s="11"/>
      <c r="D304" s="11"/>
      <c r="E304" s="61" t="s">
        <v>238</v>
      </c>
      <c r="F304" s="35"/>
      <c r="G304" s="10"/>
    </row>
    <row r="305" spans="1:7" ht="15" customHeight="1" x14ac:dyDescent="0.3">
      <c r="A305" s="168" t="s">
        <v>138</v>
      </c>
      <c r="B305" s="82"/>
      <c r="C305" s="15" t="s">
        <v>16</v>
      </c>
      <c r="D305" s="15">
        <v>3</v>
      </c>
      <c r="E305" s="16">
        <f>E307+E335+E346+E357</f>
        <v>0</v>
      </c>
      <c r="F305" s="17">
        <f>+D305*E305</f>
        <v>0</v>
      </c>
    </row>
    <row r="306" spans="1:7" x14ac:dyDescent="0.3">
      <c r="E306" s="83"/>
      <c r="F306" s="84"/>
    </row>
    <row r="307" spans="1:7" s="2" customFormat="1" ht="13.2" x14ac:dyDescent="0.3">
      <c r="A307" s="148" t="s">
        <v>17</v>
      </c>
      <c r="B307" s="19" t="s">
        <v>160</v>
      </c>
      <c r="C307" s="20"/>
      <c r="D307" s="19"/>
      <c r="E307" s="21">
        <f>E308+E314+E323+E328</f>
        <v>0</v>
      </c>
      <c r="F307" s="19"/>
      <c r="G307" s="10"/>
    </row>
    <row r="308" spans="1:7" ht="15" customHeight="1" x14ac:dyDescent="0.3">
      <c r="A308" s="53" t="s">
        <v>18</v>
      </c>
      <c r="B308" s="43" t="s">
        <v>241</v>
      </c>
      <c r="C308" s="53"/>
      <c r="D308" s="43"/>
      <c r="E308" s="54">
        <f>F312</f>
        <v>0</v>
      </c>
      <c r="F308" s="43"/>
    </row>
    <row r="309" spans="1:7" ht="15" customHeight="1" x14ac:dyDescent="0.3">
      <c r="A309" s="149" t="s">
        <v>19</v>
      </c>
      <c r="B309" s="22" t="s">
        <v>373</v>
      </c>
      <c r="C309" s="23" t="s">
        <v>283</v>
      </c>
      <c r="D309" s="47">
        <v>9</v>
      </c>
      <c r="E309" s="24"/>
      <c r="F309" s="25">
        <f>IF(D309="",0,E309*D309)</f>
        <v>0</v>
      </c>
    </row>
    <row r="310" spans="1:7" ht="15" customHeight="1" x14ac:dyDescent="0.3">
      <c r="A310" s="149" t="s">
        <v>139</v>
      </c>
      <c r="B310" s="22" t="s">
        <v>374</v>
      </c>
      <c r="C310" s="23" t="s">
        <v>287</v>
      </c>
      <c r="D310" s="47">
        <v>1.6</v>
      </c>
      <c r="E310" s="24"/>
      <c r="F310" s="25">
        <f>IF(D310="",0,E310*D310)</f>
        <v>0</v>
      </c>
    </row>
    <row r="311" spans="1:7" ht="15" customHeight="1" x14ac:dyDescent="0.3">
      <c r="A311" s="149" t="s">
        <v>106</v>
      </c>
      <c r="B311" s="22" t="s">
        <v>335</v>
      </c>
      <c r="C311" s="23" t="s">
        <v>287</v>
      </c>
      <c r="D311" s="47">
        <v>0.4</v>
      </c>
      <c r="E311" s="24"/>
      <c r="F311" s="25">
        <f>IF(D311="",0,E311*D311)</f>
        <v>0</v>
      </c>
    </row>
    <row r="312" spans="1:7" ht="15" customHeight="1" x14ac:dyDescent="0.3">
      <c r="A312" s="170" t="s">
        <v>140</v>
      </c>
      <c r="B312" s="170"/>
      <c r="C312" s="170"/>
      <c r="D312" s="170"/>
      <c r="E312" s="170"/>
      <c r="F312" s="81">
        <f>SUM(F309:F311)</f>
        <v>0</v>
      </c>
    </row>
    <row r="313" spans="1:7" ht="15" customHeight="1" x14ac:dyDescent="0.3">
      <c r="B313" s="10" t="s">
        <v>238</v>
      </c>
      <c r="C313" s="11" t="s">
        <v>238</v>
      </c>
      <c r="E313" s="61" t="s">
        <v>238</v>
      </c>
      <c r="F313" s="35"/>
    </row>
    <row r="314" spans="1:7" ht="15" customHeight="1" x14ac:dyDescent="0.3">
      <c r="A314" s="53" t="s">
        <v>21</v>
      </c>
      <c r="B314" s="43" t="s">
        <v>242</v>
      </c>
      <c r="C314" s="53"/>
      <c r="D314" s="43"/>
      <c r="E314" s="54">
        <f>F321</f>
        <v>0</v>
      </c>
      <c r="F314" s="43"/>
    </row>
    <row r="315" spans="1:7" ht="15" customHeight="1" x14ac:dyDescent="0.3">
      <c r="A315" s="80" t="s">
        <v>141</v>
      </c>
      <c r="B315" s="22" t="s">
        <v>375</v>
      </c>
      <c r="C315" s="23" t="s">
        <v>287</v>
      </c>
      <c r="D315" s="47">
        <v>0.25</v>
      </c>
      <c r="E315" s="24"/>
      <c r="F315" s="25">
        <f t="shared" ref="F315:F320" si="5">IF(D315="",0,E315*D315)</f>
        <v>0</v>
      </c>
    </row>
    <row r="316" spans="1:7" ht="13.2" x14ac:dyDescent="0.3">
      <c r="A316" s="80" t="s">
        <v>142</v>
      </c>
      <c r="B316" s="22" t="s">
        <v>376</v>
      </c>
      <c r="C316" s="23" t="s">
        <v>287</v>
      </c>
      <c r="D316" s="47">
        <v>1.45</v>
      </c>
      <c r="E316" s="24"/>
      <c r="F316" s="25">
        <f t="shared" si="5"/>
        <v>0</v>
      </c>
    </row>
    <row r="317" spans="1:7" s="2" customFormat="1" ht="13.2" x14ac:dyDescent="0.3">
      <c r="A317" s="80" t="s">
        <v>22</v>
      </c>
      <c r="B317" s="22" t="s">
        <v>284</v>
      </c>
      <c r="C317" s="23" t="s">
        <v>283</v>
      </c>
      <c r="D317" s="47">
        <v>10</v>
      </c>
      <c r="E317" s="24"/>
      <c r="F317" s="25">
        <f t="shared" si="5"/>
        <v>0</v>
      </c>
      <c r="G317" s="10"/>
    </row>
    <row r="318" spans="1:7" ht="15" customHeight="1" x14ac:dyDescent="0.3">
      <c r="A318" s="80" t="s">
        <v>23</v>
      </c>
      <c r="B318" s="22" t="s">
        <v>285</v>
      </c>
      <c r="C318" s="23" t="s">
        <v>283</v>
      </c>
      <c r="D318" s="47">
        <v>4.4000000000000004</v>
      </c>
      <c r="E318" s="24"/>
      <c r="F318" s="25">
        <f t="shared" si="5"/>
        <v>0</v>
      </c>
    </row>
    <row r="319" spans="1:7" ht="15" customHeight="1" x14ac:dyDescent="0.3">
      <c r="A319" s="80" t="s">
        <v>143</v>
      </c>
      <c r="B319" s="22" t="s">
        <v>377</v>
      </c>
      <c r="C319" s="23" t="s">
        <v>283</v>
      </c>
      <c r="D319" s="47">
        <v>5</v>
      </c>
      <c r="E319" s="24"/>
      <c r="F319" s="25">
        <f t="shared" si="5"/>
        <v>0</v>
      </c>
    </row>
    <row r="320" spans="1:7" ht="13.2" x14ac:dyDescent="0.3">
      <c r="A320" s="80" t="s">
        <v>144</v>
      </c>
      <c r="B320" s="22" t="s">
        <v>378</v>
      </c>
      <c r="C320" s="23" t="s">
        <v>379</v>
      </c>
      <c r="D320" s="47">
        <v>45</v>
      </c>
      <c r="E320" s="24"/>
      <c r="F320" s="25">
        <f t="shared" si="5"/>
        <v>0</v>
      </c>
    </row>
    <row r="321" spans="1:7" ht="15" customHeight="1" x14ac:dyDescent="0.3">
      <c r="A321" s="170" t="s">
        <v>108</v>
      </c>
      <c r="B321" s="170"/>
      <c r="C321" s="170"/>
      <c r="D321" s="170"/>
      <c r="E321" s="170"/>
      <c r="F321" s="81">
        <f>SUM(F315:F320)</f>
        <v>0</v>
      </c>
    </row>
    <row r="322" spans="1:7" ht="15" customHeight="1" x14ac:dyDescent="0.3">
      <c r="B322" s="10" t="s">
        <v>238</v>
      </c>
      <c r="C322" s="11" t="s">
        <v>238</v>
      </c>
      <c r="E322" s="61" t="s">
        <v>238</v>
      </c>
      <c r="F322" s="35"/>
    </row>
    <row r="323" spans="1:7" ht="15" customHeight="1" x14ac:dyDescent="0.3">
      <c r="A323" s="53" t="s">
        <v>25</v>
      </c>
      <c r="B323" s="43" t="s">
        <v>161</v>
      </c>
      <c r="C323" s="53"/>
      <c r="D323" s="43"/>
      <c r="E323" s="54">
        <f>F326</f>
        <v>0</v>
      </c>
      <c r="F323" s="43"/>
    </row>
    <row r="324" spans="1:7" ht="13.2" x14ac:dyDescent="0.3">
      <c r="A324" s="149" t="s">
        <v>73</v>
      </c>
      <c r="B324" s="22" t="s">
        <v>267</v>
      </c>
      <c r="C324" s="23" t="s">
        <v>8</v>
      </c>
      <c r="D324" s="47">
        <v>1</v>
      </c>
      <c r="E324" s="24"/>
      <c r="F324" s="25">
        <f>IF(D324="",0,E324*D324)</f>
        <v>0</v>
      </c>
    </row>
    <row r="325" spans="1:7" s="2" customFormat="1" ht="13.2" x14ac:dyDescent="0.3">
      <c r="A325" s="149" t="s">
        <v>109</v>
      </c>
      <c r="B325" s="22" t="s">
        <v>336</v>
      </c>
      <c r="C325" s="23" t="s">
        <v>8</v>
      </c>
      <c r="D325" s="47">
        <v>1</v>
      </c>
      <c r="E325" s="24"/>
      <c r="F325" s="25">
        <f>IF(D325="",0,E325*D325)</f>
        <v>0</v>
      </c>
      <c r="G325" s="10"/>
    </row>
    <row r="326" spans="1:7" ht="15" customHeight="1" x14ac:dyDescent="0.3">
      <c r="A326" s="170" t="s">
        <v>55</v>
      </c>
      <c r="B326" s="170"/>
      <c r="C326" s="170"/>
      <c r="D326" s="170"/>
      <c r="E326" s="170"/>
      <c r="F326" s="81">
        <f>F324+F325</f>
        <v>0</v>
      </c>
    </row>
    <row r="327" spans="1:7" ht="15" customHeight="1" x14ac:dyDescent="0.3">
      <c r="B327" s="10" t="s">
        <v>238</v>
      </c>
      <c r="C327" s="11" t="s">
        <v>238</v>
      </c>
      <c r="E327" s="61" t="s">
        <v>238</v>
      </c>
      <c r="F327" s="35"/>
    </row>
    <row r="328" spans="1:7" ht="15" customHeight="1" x14ac:dyDescent="0.3">
      <c r="A328" s="53" t="s">
        <v>28</v>
      </c>
      <c r="B328" s="43" t="s">
        <v>243</v>
      </c>
      <c r="C328" s="53"/>
      <c r="D328" s="43"/>
      <c r="E328" s="54">
        <f>F332</f>
        <v>0</v>
      </c>
      <c r="F328" s="43"/>
    </row>
    <row r="329" spans="1:7" ht="15" customHeight="1" x14ac:dyDescent="0.3">
      <c r="A329" s="149" t="s">
        <v>145</v>
      </c>
      <c r="B329" s="22" t="s">
        <v>380</v>
      </c>
      <c r="C329" s="23" t="s">
        <v>268</v>
      </c>
      <c r="D329" s="47">
        <v>12</v>
      </c>
      <c r="E329" s="79"/>
      <c r="F329" s="25">
        <f>IF(D329="",0,E329*D329)</f>
        <v>0</v>
      </c>
    </row>
    <row r="330" spans="1:7" ht="15" customHeight="1" x14ac:dyDescent="0.3">
      <c r="A330" s="149" t="s">
        <v>111</v>
      </c>
      <c r="B330" s="22" t="s">
        <v>338</v>
      </c>
      <c r="C330" s="23" t="s">
        <v>16</v>
      </c>
      <c r="D330" s="47">
        <v>1</v>
      </c>
      <c r="E330" s="79"/>
      <c r="F330" s="25">
        <f>IF(D330="",0,E330*D330)</f>
        <v>0</v>
      </c>
    </row>
    <row r="331" spans="1:7" ht="13.2" x14ac:dyDescent="0.3">
      <c r="A331" s="149" t="s">
        <v>112</v>
      </c>
      <c r="B331" s="22" t="s">
        <v>339</v>
      </c>
      <c r="C331" s="23" t="s">
        <v>283</v>
      </c>
      <c r="D331" s="47">
        <v>5</v>
      </c>
      <c r="E331" s="79"/>
      <c r="F331" s="25">
        <f>IF(D331="",0,E331*D331)</f>
        <v>0</v>
      </c>
    </row>
    <row r="332" spans="1:7" s="2" customFormat="1" x14ac:dyDescent="0.3">
      <c r="A332" s="170" t="s">
        <v>59</v>
      </c>
      <c r="B332" s="170"/>
      <c r="C332" s="170"/>
      <c r="D332" s="170"/>
      <c r="E332" s="170"/>
      <c r="F332" s="81">
        <f>+SUM(F329:F331)</f>
        <v>0</v>
      </c>
      <c r="G332" s="10"/>
    </row>
    <row r="333" spans="1:7" s="2" customFormat="1" x14ac:dyDescent="0.3">
      <c r="A333" s="170" t="s">
        <v>113</v>
      </c>
      <c r="B333" s="170"/>
      <c r="C333" s="170"/>
      <c r="D333" s="170"/>
      <c r="E333" s="170"/>
      <c r="F333" s="81">
        <f>F332+F326+F321+F312</f>
        <v>0</v>
      </c>
      <c r="G333" s="10"/>
    </row>
    <row r="334" spans="1:7" ht="15" customHeight="1" x14ac:dyDescent="0.3">
      <c r="B334" s="10" t="s">
        <v>238</v>
      </c>
      <c r="C334" s="11" t="s">
        <v>238</v>
      </c>
      <c r="E334" s="61" t="s">
        <v>238</v>
      </c>
      <c r="F334" s="35"/>
    </row>
    <row r="335" spans="1:7" ht="15" customHeight="1" x14ac:dyDescent="0.3">
      <c r="A335" s="148" t="s">
        <v>76</v>
      </c>
      <c r="B335" s="19" t="s">
        <v>244</v>
      </c>
      <c r="C335" s="20"/>
      <c r="D335" s="19"/>
      <c r="E335" s="21">
        <f>E336+E340</f>
        <v>0</v>
      </c>
      <c r="F335" s="19"/>
    </row>
    <row r="336" spans="1:7" ht="15" customHeight="1" x14ac:dyDescent="0.3">
      <c r="A336" s="53" t="s">
        <v>81</v>
      </c>
      <c r="B336" s="43" t="s">
        <v>245</v>
      </c>
      <c r="C336" s="53"/>
      <c r="D336" s="43"/>
      <c r="E336" s="54">
        <f>F338</f>
        <v>0</v>
      </c>
      <c r="F336" s="43"/>
    </row>
    <row r="337" spans="1:7" ht="15" customHeight="1" x14ac:dyDescent="0.3">
      <c r="A337" s="149" t="s">
        <v>83</v>
      </c>
      <c r="B337" s="22" t="s">
        <v>322</v>
      </c>
      <c r="C337" s="23" t="s">
        <v>8</v>
      </c>
      <c r="D337" s="47">
        <v>1</v>
      </c>
      <c r="E337" s="24"/>
      <c r="F337" s="25">
        <f>IF(D337="",0,E337*D337)</f>
        <v>0</v>
      </c>
    </row>
    <row r="338" spans="1:7" x14ac:dyDescent="0.3">
      <c r="A338" s="170" t="s">
        <v>84</v>
      </c>
      <c r="B338" s="170"/>
      <c r="C338" s="170"/>
      <c r="D338" s="170"/>
      <c r="E338" s="170"/>
      <c r="F338" s="81">
        <f>F337</f>
        <v>0</v>
      </c>
    </row>
    <row r="339" spans="1:7" s="2" customFormat="1" ht="13.2" x14ac:dyDescent="0.3">
      <c r="A339" s="124"/>
      <c r="B339" s="10" t="s">
        <v>238</v>
      </c>
      <c r="C339" s="11" t="s">
        <v>238</v>
      </c>
      <c r="D339" s="11"/>
      <c r="E339" s="61" t="s">
        <v>238</v>
      </c>
      <c r="F339" s="35"/>
      <c r="G339" s="10"/>
    </row>
    <row r="340" spans="1:7" ht="15" customHeight="1" x14ac:dyDescent="0.3">
      <c r="A340" s="53" t="s">
        <v>77</v>
      </c>
      <c r="B340" s="43" t="s">
        <v>246</v>
      </c>
      <c r="C340" s="53"/>
      <c r="D340" s="43"/>
      <c r="E340" s="54">
        <f>F343</f>
        <v>0</v>
      </c>
      <c r="F340" s="43"/>
    </row>
    <row r="341" spans="1:7" ht="15" customHeight="1" x14ac:dyDescent="0.3">
      <c r="A341" s="149" t="s">
        <v>78</v>
      </c>
      <c r="B341" s="22" t="s">
        <v>319</v>
      </c>
      <c r="C341" s="23" t="s">
        <v>283</v>
      </c>
      <c r="D341" s="47">
        <v>6</v>
      </c>
      <c r="E341" s="24"/>
      <c r="F341" s="25">
        <f>IF(D341="",0,E341*D341)</f>
        <v>0</v>
      </c>
    </row>
    <row r="342" spans="1:7" ht="15" customHeight="1" x14ac:dyDescent="0.3">
      <c r="A342" s="80" t="s">
        <v>79</v>
      </c>
      <c r="B342" s="22" t="s">
        <v>320</v>
      </c>
      <c r="C342" s="23" t="s">
        <v>283</v>
      </c>
      <c r="D342" s="47">
        <v>6</v>
      </c>
      <c r="E342" s="24"/>
      <c r="F342" s="25">
        <f>IF(D342="",0,E342*D342)</f>
        <v>0</v>
      </c>
    </row>
    <row r="343" spans="1:7" x14ac:dyDescent="0.3">
      <c r="A343" s="170" t="s">
        <v>80</v>
      </c>
      <c r="B343" s="170"/>
      <c r="C343" s="170"/>
      <c r="D343" s="170"/>
      <c r="E343" s="170"/>
      <c r="F343" s="81">
        <f>F342+F341</f>
        <v>0</v>
      </c>
    </row>
    <row r="344" spans="1:7" x14ac:dyDescent="0.3">
      <c r="A344" s="170" t="s">
        <v>116</v>
      </c>
      <c r="B344" s="170"/>
      <c r="C344" s="170"/>
      <c r="D344" s="170"/>
      <c r="E344" s="170"/>
      <c r="F344" s="81">
        <f>F343+F338</f>
        <v>0</v>
      </c>
    </row>
    <row r="345" spans="1:7" s="2" customFormat="1" ht="13.2" x14ac:dyDescent="0.3">
      <c r="A345" s="124"/>
      <c r="B345" s="10" t="s">
        <v>238</v>
      </c>
      <c r="C345" s="11" t="s">
        <v>238</v>
      </c>
      <c r="D345" s="11"/>
      <c r="E345" s="61" t="s">
        <v>238</v>
      </c>
      <c r="F345" s="35"/>
      <c r="G345" s="10"/>
    </row>
    <row r="346" spans="1:7" ht="15" customHeight="1" x14ac:dyDescent="0.3">
      <c r="A346" s="148" t="s">
        <v>30</v>
      </c>
      <c r="B346" s="19" t="s">
        <v>162</v>
      </c>
      <c r="C346" s="20"/>
      <c r="D346" s="19"/>
      <c r="E346" s="21">
        <f>E347+E352</f>
        <v>0</v>
      </c>
      <c r="F346" s="19"/>
    </row>
    <row r="347" spans="1:7" ht="15" customHeight="1" x14ac:dyDescent="0.3">
      <c r="A347" s="53">
        <v>630</v>
      </c>
      <c r="B347" s="43" t="s">
        <v>247</v>
      </c>
      <c r="C347" s="53"/>
      <c r="D347" s="43"/>
      <c r="E347" s="54">
        <f>F350</f>
        <v>0</v>
      </c>
      <c r="F347" s="43"/>
    </row>
    <row r="348" spans="1:7" ht="15" customHeight="1" x14ac:dyDescent="0.3">
      <c r="A348" s="149" t="s">
        <v>146</v>
      </c>
      <c r="B348" s="22" t="s">
        <v>381</v>
      </c>
      <c r="C348" s="23" t="s">
        <v>268</v>
      </c>
      <c r="D348" s="47">
        <v>8</v>
      </c>
      <c r="E348" s="24"/>
      <c r="F348" s="25">
        <f>IF(D348="",0,E348*D348)</f>
        <v>0</v>
      </c>
    </row>
    <row r="349" spans="1:7" ht="15" customHeight="1" x14ac:dyDescent="0.3">
      <c r="A349" s="149" t="s">
        <v>117</v>
      </c>
      <c r="B349" s="22" t="s">
        <v>269</v>
      </c>
      <c r="C349" s="23" t="s">
        <v>268</v>
      </c>
      <c r="D349" s="47">
        <v>4</v>
      </c>
      <c r="E349" s="24"/>
      <c r="F349" s="25">
        <f>IF(D349="",0,E349*D349)</f>
        <v>0</v>
      </c>
    </row>
    <row r="350" spans="1:7" ht="15" customHeight="1" x14ac:dyDescent="0.3">
      <c r="A350" s="170" t="s">
        <v>147</v>
      </c>
      <c r="B350" s="170"/>
      <c r="C350" s="170"/>
      <c r="D350" s="170"/>
      <c r="E350" s="170"/>
      <c r="F350" s="81">
        <f>F349+F348</f>
        <v>0</v>
      </c>
    </row>
    <row r="351" spans="1:7" ht="15" customHeight="1" x14ac:dyDescent="0.3">
      <c r="B351" s="10" t="s">
        <v>238</v>
      </c>
      <c r="C351" s="11" t="s">
        <v>238</v>
      </c>
      <c r="E351" s="61" t="s">
        <v>238</v>
      </c>
      <c r="F351" s="35"/>
    </row>
    <row r="352" spans="1:7" ht="15" customHeight="1" x14ac:dyDescent="0.3">
      <c r="A352" s="53">
        <v>620</v>
      </c>
      <c r="B352" s="43" t="s">
        <v>248</v>
      </c>
      <c r="C352" s="53"/>
      <c r="D352" s="43"/>
      <c r="E352" s="54">
        <f>F354</f>
        <v>0</v>
      </c>
      <c r="F352" s="43"/>
    </row>
    <row r="353" spans="1:7" ht="13.2" x14ac:dyDescent="0.3">
      <c r="A353" s="149" t="s">
        <v>119</v>
      </c>
      <c r="B353" s="22" t="s">
        <v>340</v>
      </c>
      <c r="C353" s="23" t="s">
        <v>268</v>
      </c>
      <c r="D353" s="47">
        <v>6</v>
      </c>
      <c r="E353" s="24"/>
      <c r="F353" s="25">
        <f>IF(D353="",0,E353*D353)</f>
        <v>0</v>
      </c>
    </row>
    <row r="354" spans="1:7" s="2" customFormat="1" x14ac:dyDescent="0.3">
      <c r="A354" s="170" t="s">
        <v>120</v>
      </c>
      <c r="B354" s="170"/>
      <c r="C354" s="170"/>
      <c r="D354" s="170"/>
      <c r="E354" s="170"/>
      <c r="F354" s="81">
        <f>F353</f>
        <v>0</v>
      </c>
      <c r="G354" s="10"/>
    </row>
    <row r="355" spans="1:7" s="2" customFormat="1" x14ac:dyDescent="0.3">
      <c r="A355" s="170" t="s">
        <v>124</v>
      </c>
      <c r="B355" s="170"/>
      <c r="C355" s="170"/>
      <c r="D355" s="170"/>
      <c r="E355" s="170"/>
      <c r="F355" s="81">
        <f>F354+F350</f>
        <v>0</v>
      </c>
      <c r="G355" s="10"/>
    </row>
    <row r="356" spans="1:7" ht="15" customHeight="1" x14ac:dyDescent="0.3">
      <c r="B356" s="10" t="s">
        <v>238</v>
      </c>
      <c r="C356" s="11" t="s">
        <v>238</v>
      </c>
      <c r="E356" s="61" t="s">
        <v>238</v>
      </c>
      <c r="F356" s="35"/>
    </row>
    <row r="357" spans="1:7" ht="15" customHeight="1" x14ac:dyDescent="0.3">
      <c r="A357" s="148" t="s">
        <v>34</v>
      </c>
      <c r="B357" s="19" t="s">
        <v>249</v>
      </c>
      <c r="C357" s="20"/>
      <c r="D357" s="19"/>
      <c r="E357" s="21">
        <f>E358+E370+E374+E378+E382</f>
        <v>0</v>
      </c>
      <c r="F357" s="19"/>
    </row>
    <row r="358" spans="1:7" x14ac:dyDescent="0.3">
      <c r="A358" s="53" t="s">
        <v>35</v>
      </c>
      <c r="B358" s="43" t="s">
        <v>252</v>
      </c>
      <c r="C358" s="53"/>
      <c r="D358" s="43"/>
      <c r="E358" s="54">
        <f>F368</f>
        <v>0</v>
      </c>
      <c r="F358" s="43"/>
    </row>
    <row r="359" spans="1:7" s="2" customFormat="1" ht="13.8" x14ac:dyDescent="0.3">
      <c r="A359" s="159" t="s">
        <v>148</v>
      </c>
      <c r="B359" s="22" t="s">
        <v>382</v>
      </c>
      <c r="C359" s="23" t="s">
        <v>16</v>
      </c>
      <c r="D359" s="47">
        <v>6</v>
      </c>
      <c r="E359" s="24"/>
      <c r="F359" s="25">
        <f t="shared" ref="F359:F367" si="6">IF(D359="",0,E359*D359)</f>
        <v>0</v>
      </c>
      <c r="G359" s="10"/>
    </row>
    <row r="360" spans="1:7" s="2" customFormat="1" ht="13.8" x14ac:dyDescent="0.3">
      <c r="A360" s="159" t="s">
        <v>149</v>
      </c>
      <c r="B360" s="22" t="s">
        <v>271</v>
      </c>
      <c r="C360" s="23" t="s">
        <v>16</v>
      </c>
      <c r="D360" s="47">
        <v>2</v>
      </c>
      <c r="E360" s="24"/>
      <c r="F360" s="25">
        <f t="shared" si="6"/>
        <v>0</v>
      </c>
      <c r="G360" s="10"/>
    </row>
    <row r="361" spans="1:7" ht="15" customHeight="1" x14ac:dyDescent="0.3">
      <c r="A361" s="159" t="s">
        <v>150</v>
      </c>
      <c r="B361" s="22" t="s">
        <v>383</v>
      </c>
      <c r="C361" s="23" t="s">
        <v>16</v>
      </c>
      <c r="D361" s="47">
        <v>6</v>
      </c>
      <c r="E361" s="24"/>
      <c r="F361" s="25">
        <f t="shared" si="6"/>
        <v>0</v>
      </c>
    </row>
    <row r="362" spans="1:7" ht="15" customHeight="1" x14ac:dyDescent="0.3">
      <c r="A362" s="159" t="s">
        <v>151</v>
      </c>
      <c r="B362" s="22" t="s">
        <v>272</v>
      </c>
      <c r="C362" s="23" t="s">
        <v>16</v>
      </c>
      <c r="D362" s="47">
        <v>2</v>
      </c>
      <c r="E362" s="24"/>
      <c r="F362" s="25">
        <f t="shared" si="6"/>
        <v>0</v>
      </c>
    </row>
    <row r="363" spans="1:7" ht="15" customHeight="1" x14ac:dyDescent="0.3">
      <c r="A363" s="159" t="s">
        <v>152</v>
      </c>
      <c r="B363" s="22" t="s">
        <v>384</v>
      </c>
      <c r="C363" s="23" t="s">
        <v>16</v>
      </c>
      <c r="D363" s="47">
        <v>6</v>
      </c>
      <c r="E363" s="24"/>
      <c r="F363" s="25">
        <f t="shared" si="6"/>
        <v>0</v>
      </c>
    </row>
    <row r="364" spans="1:7" ht="15" customHeight="1" x14ac:dyDescent="0.3">
      <c r="A364" s="159" t="s">
        <v>153</v>
      </c>
      <c r="B364" s="22" t="s">
        <v>274</v>
      </c>
      <c r="C364" s="23" t="s">
        <v>16</v>
      </c>
      <c r="D364" s="47">
        <v>2</v>
      </c>
      <c r="E364" s="24"/>
      <c r="F364" s="25">
        <f t="shared" si="6"/>
        <v>0</v>
      </c>
    </row>
    <row r="365" spans="1:7" ht="13.2" x14ac:dyDescent="0.3">
      <c r="A365" s="153" t="s">
        <v>154</v>
      </c>
      <c r="B365" s="22" t="s">
        <v>385</v>
      </c>
      <c r="C365" s="23" t="s">
        <v>16</v>
      </c>
      <c r="D365" s="47">
        <v>6</v>
      </c>
      <c r="E365" s="24"/>
      <c r="F365" s="25">
        <f t="shared" si="6"/>
        <v>0</v>
      </c>
    </row>
    <row r="366" spans="1:7" ht="13.2" x14ac:dyDescent="0.3">
      <c r="A366" s="153" t="s">
        <v>42</v>
      </c>
      <c r="B366" s="22" t="s">
        <v>273</v>
      </c>
      <c r="C366" s="23" t="s">
        <v>16</v>
      </c>
      <c r="D366" s="47">
        <v>2</v>
      </c>
      <c r="E366" s="24"/>
      <c r="F366" s="25">
        <f t="shared" si="6"/>
        <v>0</v>
      </c>
    </row>
    <row r="367" spans="1:7" ht="13.2" x14ac:dyDescent="0.3">
      <c r="A367" s="153" t="s">
        <v>155</v>
      </c>
      <c r="B367" s="22" t="s">
        <v>386</v>
      </c>
      <c r="C367" s="23" t="s">
        <v>16</v>
      </c>
      <c r="D367" s="47">
        <v>6</v>
      </c>
      <c r="E367" s="24"/>
      <c r="F367" s="25">
        <f t="shared" si="6"/>
        <v>0</v>
      </c>
    </row>
    <row r="368" spans="1:7" s="2" customFormat="1" x14ac:dyDescent="0.3">
      <c r="A368" s="170" t="s">
        <v>156</v>
      </c>
      <c r="B368" s="170"/>
      <c r="C368" s="170"/>
      <c r="D368" s="170"/>
      <c r="E368" s="170"/>
      <c r="F368" s="26">
        <f>SUM(F359:F367)</f>
        <v>0</v>
      </c>
      <c r="G368" s="10"/>
    </row>
    <row r="369" spans="1:7" ht="15" customHeight="1" x14ac:dyDescent="0.3">
      <c r="B369" s="10"/>
      <c r="E369" s="61"/>
      <c r="F369" s="35"/>
    </row>
    <row r="370" spans="1:7" ht="15" customHeight="1" x14ac:dyDescent="0.3">
      <c r="A370" s="53">
        <v>701</v>
      </c>
      <c r="B370" s="43" t="s">
        <v>89</v>
      </c>
      <c r="C370" s="53"/>
      <c r="D370" s="43"/>
      <c r="E370" s="54">
        <f>F372</f>
        <v>0</v>
      </c>
      <c r="F370" s="43"/>
    </row>
    <row r="371" spans="1:7" ht="13.2" x14ac:dyDescent="0.3">
      <c r="A371" s="149" t="s">
        <v>130</v>
      </c>
      <c r="B371" s="22" t="s">
        <v>270</v>
      </c>
      <c r="C371" s="23" t="s">
        <v>16</v>
      </c>
      <c r="D371" s="47">
        <v>2</v>
      </c>
      <c r="E371" s="24"/>
      <c r="F371" s="25">
        <f>IF(D371="",0,E371*D371)</f>
        <v>0</v>
      </c>
    </row>
    <row r="372" spans="1:7" s="2" customFormat="1" x14ac:dyDescent="0.3">
      <c r="A372" s="170" t="s">
        <v>157</v>
      </c>
      <c r="B372" s="170"/>
      <c r="C372" s="170"/>
      <c r="D372" s="170"/>
      <c r="E372" s="170"/>
      <c r="F372" s="26">
        <f>F371</f>
        <v>0</v>
      </c>
      <c r="G372" s="10"/>
    </row>
    <row r="373" spans="1:7" ht="15" customHeight="1" x14ac:dyDescent="0.3">
      <c r="F373" s="35"/>
    </row>
    <row r="374" spans="1:7" ht="15" customHeight="1" x14ac:dyDescent="0.3">
      <c r="A374" s="53" t="s">
        <v>64</v>
      </c>
      <c r="B374" s="43" t="s">
        <v>250</v>
      </c>
      <c r="C374" s="53"/>
      <c r="D374" s="43"/>
      <c r="E374" s="54">
        <f>F376</f>
        <v>0</v>
      </c>
      <c r="F374" s="43"/>
    </row>
    <row r="375" spans="1:7" ht="13.2" x14ac:dyDescent="0.3">
      <c r="A375" s="149" t="s">
        <v>133</v>
      </c>
      <c r="B375" s="22" t="s">
        <v>275</v>
      </c>
      <c r="C375" s="23" t="s">
        <v>16</v>
      </c>
      <c r="D375" s="47">
        <v>1</v>
      </c>
      <c r="E375" s="24"/>
      <c r="F375" s="25">
        <f>IF(D375="",0,E375*D375)</f>
        <v>0</v>
      </c>
    </row>
    <row r="376" spans="1:7" s="2" customFormat="1" x14ac:dyDescent="0.3">
      <c r="A376" s="170" t="s">
        <v>68</v>
      </c>
      <c r="B376" s="170"/>
      <c r="C376" s="170"/>
      <c r="D376" s="170"/>
      <c r="E376" s="170"/>
      <c r="F376" s="26">
        <f>F375</f>
        <v>0</v>
      </c>
      <c r="G376" s="10"/>
    </row>
    <row r="377" spans="1:7" ht="15" customHeight="1" x14ac:dyDescent="0.3">
      <c r="B377" s="10" t="s">
        <v>238</v>
      </c>
      <c r="C377" s="11" t="s">
        <v>238</v>
      </c>
      <c r="E377" s="61" t="s">
        <v>238</v>
      </c>
      <c r="F377" s="35"/>
    </row>
    <row r="378" spans="1:7" ht="15" customHeight="1" x14ac:dyDescent="0.3">
      <c r="A378" s="53" t="s">
        <v>134</v>
      </c>
      <c r="B378" s="43" t="s">
        <v>251</v>
      </c>
      <c r="C378" s="53"/>
      <c r="D378" s="43"/>
      <c r="E378" s="54">
        <f>F380</f>
        <v>0</v>
      </c>
      <c r="F378" s="43"/>
    </row>
    <row r="379" spans="1:7" ht="15" customHeight="1" x14ac:dyDescent="0.3">
      <c r="A379" s="149" t="s">
        <v>158</v>
      </c>
      <c r="B379" s="22" t="s">
        <v>387</v>
      </c>
      <c r="C379" s="23" t="s">
        <v>16</v>
      </c>
      <c r="D379" s="47">
        <v>8</v>
      </c>
      <c r="E379" s="24"/>
      <c r="F379" s="25">
        <f>IF(D379="",0,E379*D379)</f>
        <v>0</v>
      </c>
    </row>
    <row r="380" spans="1:7" ht="15" customHeight="1" x14ac:dyDescent="0.3">
      <c r="A380" s="170" t="s">
        <v>136</v>
      </c>
      <c r="B380" s="170"/>
      <c r="C380" s="170"/>
      <c r="D380" s="170"/>
      <c r="E380" s="170"/>
      <c r="F380" s="26">
        <f>F379</f>
        <v>0</v>
      </c>
    </row>
    <row r="381" spans="1:7" ht="15" customHeight="1" x14ac:dyDescent="0.3">
      <c r="B381" s="10" t="s">
        <v>238</v>
      </c>
      <c r="C381" s="11" t="s">
        <v>238</v>
      </c>
      <c r="E381" s="61" t="s">
        <v>238</v>
      </c>
      <c r="F381" s="35"/>
    </row>
    <row r="382" spans="1:7" ht="15" customHeight="1" x14ac:dyDescent="0.3">
      <c r="A382" s="53" t="s">
        <v>97</v>
      </c>
      <c r="B382" s="43" t="s">
        <v>240</v>
      </c>
      <c r="C382" s="53"/>
      <c r="D382" s="43"/>
      <c r="E382" s="54">
        <f>F384</f>
        <v>0</v>
      </c>
      <c r="F382" s="43"/>
    </row>
    <row r="383" spans="1:7" ht="13.2" x14ac:dyDescent="0.3">
      <c r="A383" s="153" t="s">
        <v>137</v>
      </c>
      <c r="B383" s="22" t="s">
        <v>345</v>
      </c>
      <c r="C383" s="23" t="s">
        <v>16</v>
      </c>
      <c r="D383" s="47">
        <v>1</v>
      </c>
      <c r="E383" s="24"/>
      <c r="F383" s="25">
        <f>IF(D383="",0,E383*D383)</f>
        <v>0</v>
      </c>
    </row>
    <row r="384" spans="1:7" s="2" customFormat="1" x14ac:dyDescent="0.3">
      <c r="A384" s="170" t="s">
        <v>100</v>
      </c>
      <c r="B384" s="170"/>
      <c r="C384" s="170"/>
      <c r="D384" s="170"/>
      <c r="E384" s="170"/>
      <c r="F384" s="26">
        <f>F383</f>
        <v>0</v>
      </c>
      <c r="G384" s="10"/>
    </row>
    <row r="385" spans="1:7" s="2" customFormat="1" x14ac:dyDescent="0.3">
      <c r="A385" s="170" t="s">
        <v>71</v>
      </c>
      <c r="B385" s="170"/>
      <c r="C385" s="170"/>
      <c r="D385" s="170"/>
      <c r="E385" s="170"/>
      <c r="F385" s="35">
        <f>F384+F380+F376+F372+F368</f>
        <v>0</v>
      </c>
      <c r="G385" s="10"/>
    </row>
    <row r="386" spans="1:7" ht="15" customHeight="1" x14ac:dyDescent="0.3">
      <c r="A386" s="163"/>
      <c r="B386" s="59"/>
      <c r="C386" s="60"/>
      <c r="D386" s="85"/>
      <c r="E386" s="61"/>
      <c r="F386" s="86"/>
    </row>
    <row r="387" spans="1:7" s="2" customFormat="1" ht="13.2" x14ac:dyDescent="0.3">
      <c r="A387" s="168" t="s">
        <v>159</v>
      </c>
      <c r="B387" s="82" t="e">
        <v>#REF!</v>
      </c>
      <c r="C387" s="14" t="s">
        <v>16</v>
      </c>
      <c r="D387" s="87">
        <v>1</v>
      </c>
      <c r="E387" s="88">
        <f>F388+F393+E403</f>
        <v>0</v>
      </c>
      <c r="F387" s="17">
        <f>E387*D387</f>
        <v>0</v>
      </c>
      <c r="G387" s="10"/>
    </row>
    <row r="388" spans="1:7" ht="15" customHeight="1" x14ac:dyDescent="0.3">
      <c r="A388" s="121" t="s">
        <v>17</v>
      </c>
      <c r="B388" s="19" t="s">
        <v>160</v>
      </c>
      <c r="C388" s="89"/>
      <c r="D388" s="90"/>
      <c r="E388" s="91"/>
      <c r="F388" s="92">
        <f>F391</f>
        <v>0</v>
      </c>
    </row>
    <row r="389" spans="1:7" ht="15" customHeight="1" x14ac:dyDescent="0.3">
      <c r="A389" s="53" t="s">
        <v>25</v>
      </c>
      <c r="B389" s="36" t="s">
        <v>161</v>
      </c>
      <c r="C389" s="44"/>
      <c r="D389" s="93"/>
      <c r="E389" s="71"/>
      <c r="F389" s="94"/>
    </row>
    <row r="390" spans="1:7" ht="15" customHeight="1" x14ac:dyDescent="0.3">
      <c r="A390" s="80" t="s">
        <v>73</v>
      </c>
      <c r="B390" s="22" t="s">
        <v>267</v>
      </c>
      <c r="C390" s="23" t="s">
        <v>8</v>
      </c>
      <c r="D390" s="47">
        <v>1</v>
      </c>
      <c r="E390" s="23"/>
      <c r="F390" s="25">
        <f t="shared" ref="F390" si="7">IF(D390="",0,E390*D390)</f>
        <v>0</v>
      </c>
    </row>
    <row r="391" spans="1:7" ht="15" customHeight="1" x14ac:dyDescent="0.3">
      <c r="D391" s="95"/>
      <c r="E391" s="96"/>
      <c r="F391" s="26">
        <f>F390</f>
        <v>0</v>
      </c>
    </row>
    <row r="392" spans="1:7" ht="15" customHeight="1" x14ac:dyDescent="0.3">
      <c r="B392" s="10"/>
      <c r="D392" s="95"/>
      <c r="E392" s="96"/>
      <c r="F392" s="96"/>
    </row>
    <row r="393" spans="1:7" ht="15" customHeight="1" x14ac:dyDescent="0.3">
      <c r="A393" s="121" t="s">
        <v>30</v>
      </c>
      <c r="B393" s="19" t="s">
        <v>162</v>
      </c>
      <c r="C393" s="89"/>
      <c r="D393" s="90"/>
      <c r="E393" s="91"/>
      <c r="F393" s="92">
        <f>F396+F400</f>
        <v>0</v>
      </c>
    </row>
    <row r="394" spans="1:7" ht="15" customHeight="1" x14ac:dyDescent="0.3">
      <c r="A394" s="53">
        <v>610</v>
      </c>
      <c r="B394" s="43" t="s">
        <v>256</v>
      </c>
      <c r="C394" s="53"/>
      <c r="D394" s="53"/>
      <c r="E394" s="53"/>
      <c r="F394" s="53"/>
    </row>
    <row r="395" spans="1:7" ht="15" customHeight="1" x14ac:dyDescent="0.3">
      <c r="A395" s="149" t="s">
        <v>163</v>
      </c>
      <c r="B395" s="22" t="s">
        <v>266</v>
      </c>
      <c r="C395" s="23" t="s">
        <v>268</v>
      </c>
      <c r="D395" s="47">
        <v>10</v>
      </c>
      <c r="E395" s="23"/>
      <c r="F395" s="25">
        <f t="shared" ref="F395" si="8">IF(D395="",0,E395*D395)</f>
        <v>0</v>
      </c>
    </row>
    <row r="396" spans="1:7" x14ac:dyDescent="0.3">
      <c r="A396" s="164"/>
      <c r="B396" s="97"/>
      <c r="C396" s="98"/>
      <c r="D396" s="99"/>
      <c r="E396" s="100"/>
      <c r="F396" s="101">
        <f>F395</f>
        <v>0</v>
      </c>
    </row>
    <row r="397" spans="1:7" ht="15" customHeight="1" x14ac:dyDescent="0.3">
      <c r="A397" s="164"/>
      <c r="B397" s="97"/>
      <c r="C397" s="98"/>
      <c r="D397" s="99"/>
      <c r="E397" s="100"/>
      <c r="F397" s="101"/>
    </row>
    <row r="398" spans="1:7" ht="15" customHeight="1" x14ac:dyDescent="0.3">
      <c r="A398" s="53">
        <v>610</v>
      </c>
      <c r="B398" s="43" t="s">
        <v>256</v>
      </c>
      <c r="C398" s="53"/>
      <c r="D398" s="53"/>
      <c r="E398" s="53"/>
      <c r="F398" s="53"/>
    </row>
    <row r="399" spans="1:7" ht="15" customHeight="1" x14ac:dyDescent="0.3">
      <c r="A399" s="149" t="s">
        <v>117</v>
      </c>
      <c r="B399" s="22" t="s">
        <v>269</v>
      </c>
      <c r="C399" s="23" t="s">
        <v>268</v>
      </c>
      <c r="D399" s="47">
        <v>10</v>
      </c>
      <c r="E399" s="23"/>
      <c r="F399" s="25">
        <f t="shared" ref="F399" si="9">IF(D399="",0,E399*D399)</f>
        <v>0</v>
      </c>
    </row>
    <row r="400" spans="1:7" ht="15" customHeight="1" x14ac:dyDescent="0.3">
      <c r="A400" s="164"/>
      <c r="B400" s="97"/>
      <c r="C400" s="98"/>
      <c r="D400" s="99"/>
      <c r="E400" s="100"/>
      <c r="F400" s="101">
        <f>F399</f>
        <v>0</v>
      </c>
    </row>
    <row r="401" spans="1:6" x14ac:dyDescent="0.3">
      <c r="A401" s="164"/>
      <c r="B401" s="97"/>
      <c r="C401" s="98"/>
      <c r="D401" s="99"/>
      <c r="E401" s="100"/>
      <c r="F401" s="101"/>
    </row>
    <row r="402" spans="1:6" ht="15" customHeight="1" x14ac:dyDescent="0.3">
      <c r="B402" s="10"/>
      <c r="D402" s="95"/>
      <c r="E402" s="96"/>
      <c r="F402" s="35"/>
    </row>
    <row r="403" spans="1:6" ht="15" customHeight="1" x14ac:dyDescent="0.3">
      <c r="A403" s="148" t="s">
        <v>34</v>
      </c>
      <c r="B403" s="19" t="s">
        <v>249</v>
      </c>
      <c r="C403" s="20"/>
      <c r="D403" s="20"/>
      <c r="E403" s="102">
        <f>+F415+F407+F419+F424+F428</f>
        <v>0</v>
      </c>
      <c r="F403" s="20"/>
    </row>
    <row r="404" spans="1:6" ht="15" customHeight="1" x14ac:dyDescent="0.3">
      <c r="A404" s="164"/>
      <c r="B404" s="97"/>
      <c r="C404" s="98"/>
      <c r="D404" s="99"/>
      <c r="E404" s="100"/>
      <c r="F404" s="101"/>
    </row>
    <row r="405" spans="1:6" x14ac:dyDescent="0.3">
      <c r="A405" s="53">
        <v>701</v>
      </c>
      <c r="B405" s="43" t="s">
        <v>89</v>
      </c>
      <c r="C405" s="53"/>
      <c r="D405" s="53"/>
      <c r="E405" s="53"/>
      <c r="F405" s="53"/>
    </row>
    <row r="406" spans="1:6" ht="15" customHeight="1" x14ac:dyDescent="0.3">
      <c r="A406" s="149" t="s">
        <v>130</v>
      </c>
      <c r="B406" s="22" t="s">
        <v>270</v>
      </c>
      <c r="C406" s="23" t="s">
        <v>16</v>
      </c>
      <c r="D406" s="47">
        <v>3</v>
      </c>
      <c r="E406" s="23"/>
      <c r="F406" s="103">
        <f t="shared" ref="F406" si="10">IF(D406="",0,E406*D406)</f>
        <v>0</v>
      </c>
    </row>
    <row r="407" spans="1:6" ht="15" customHeight="1" x14ac:dyDescent="0.3">
      <c r="A407" s="164"/>
      <c r="B407" s="97"/>
      <c r="C407" s="98"/>
      <c r="D407" s="99"/>
      <c r="E407" s="100"/>
      <c r="F407" s="101">
        <f>F406</f>
        <v>0</v>
      </c>
    </row>
    <row r="408" spans="1:6" ht="15" customHeight="1" x14ac:dyDescent="0.3">
      <c r="A408" s="164"/>
      <c r="B408" s="97"/>
      <c r="C408" s="98"/>
      <c r="D408" s="99"/>
      <c r="E408" s="100"/>
      <c r="F408" s="101"/>
    </row>
    <row r="409" spans="1:6" ht="15" customHeight="1" x14ac:dyDescent="0.3">
      <c r="A409" s="11"/>
      <c r="B409" s="10"/>
      <c r="C409" s="10"/>
      <c r="D409" s="10"/>
      <c r="E409" s="10"/>
      <c r="F409" s="10"/>
    </row>
    <row r="410" spans="1:6" ht="15" customHeight="1" x14ac:dyDescent="0.3">
      <c r="A410" s="53" t="s">
        <v>35</v>
      </c>
      <c r="B410" s="43" t="s">
        <v>252</v>
      </c>
      <c r="C410" s="53"/>
      <c r="D410" s="53"/>
      <c r="E410" s="53"/>
      <c r="F410" s="53"/>
    </row>
    <row r="411" spans="1:6" ht="15" customHeight="1" x14ac:dyDescent="0.3">
      <c r="A411" s="159" t="s">
        <v>164</v>
      </c>
      <c r="B411" s="22" t="s">
        <v>271</v>
      </c>
      <c r="C411" s="23" t="s">
        <v>16</v>
      </c>
      <c r="D411" s="47">
        <v>2</v>
      </c>
      <c r="E411" s="23"/>
      <c r="F411" s="25">
        <f t="shared" ref="F411:F414" si="11">IF(D411="",0,E411*D411)</f>
        <v>0</v>
      </c>
    </row>
    <row r="412" spans="1:6" ht="15" customHeight="1" x14ac:dyDescent="0.3">
      <c r="A412" s="159" t="s">
        <v>151</v>
      </c>
      <c r="B412" s="22" t="s">
        <v>272</v>
      </c>
      <c r="C412" s="23" t="s">
        <v>16</v>
      </c>
      <c r="D412" s="47">
        <v>2</v>
      </c>
      <c r="E412" s="23"/>
      <c r="F412" s="25">
        <f t="shared" si="11"/>
        <v>0</v>
      </c>
    </row>
    <row r="413" spans="1:6" ht="15" customHeight="1" x14ac:dyDescent="0.3">
      <c r="A413" s="159" t="s">
        <v>165</v>
      </c>
      <c r="B413" s="22" t="s">
        <v>273</v>
      </c>
      <c r="C413" s="23" t="s">
        <v>16</v>
      </c>
      <c r="D413" s="47">
        <v>2</v>
      </c>
      <c r="E413" s="23"/>
      <c r="F413" s="25">
        <f t="shared" si="11"/>
        <v>0</v>
      </c>
    </row>
    <row r="414" spans="1:6" ht="15" customHeight="1" x14ac:dyDescent="0.3">
      <c r="A414" s="159" t="s">
        <v>166</v>
      </c>
      <c r="B414" s="22" t="s">
        <v>274</v>
      </c>
      <c r="C414" s="23" t="s">
        <v>16</v>
      </c>
      <c r="D414" s="47">
        <v>2</v>
      </c>
      <c r="E414" s="23"/>
      <c r="F414" s="25">
        <f t="shared" si="11"/>
        <v>0</v>
      </c>
    </row>
    <row r="415" spans="1:6" ht="15" customHeight="1" x14ac:dyDescent="0.3">
      <c r="A415" s="164"/>
      <c r="B415" s="97"/>
      <c r="C415" s="98"/>
      <c r="D415" s="99"/>
      <c r="E415" s="100"/>
      <c r="F415" s="101">
        <f>F411+F412+F413+F414</f>
        <v>0</v>
      </c>
    </row>
    <row r="416" spans="1:6" ht="15" customHeight="1" x14ac:dyDescent="0.3">
      <c r="A416" s="11"/>
      <c r="B416" s="10"/>
      <c r="C416" s="10"/>
      <c r="D416" s="10"/>
      <c r="E416" s="10"/>
      <c r="F416" s="10"/>
    </row>
    <row r="417" spans="1:7" ht="15" customHeight="1" x14ac:dyDescent="0.3">
      <c r="A417" s="53" t="s">
        <v>64</v>
      </c>
      <c r="B417" s="43" t="s">
        <v>250</v>
      </c>
      <c r="C417" s="53"/>
      <c r="D417" s="53"/>
      <c r="E417" s="53"/>
      <c r="F417" s="53"/>
    </row>
    <row r="418" spans="1:7" ht="15" customHeight="1" x14ac:dyDescent="0.3">
      <c r="A418" s="153" t="s">
        <v>167</v>
      </c>
      <c r="B418" s="22" t="s">
        <v>275</v>
      </c>
      <c r="C418" s="23" t="s">
        <v>16</v>
      </c>
      <c r="D418" s="47">
        <v>1</v>
      </c>
      <c r="E418" s="23"/>
      <c r="F418" s="103">
        <f t="shared" ref="F418" si="12">IF(D418="",0,E418*D418)</f>
        <v>0</v>
      </c>
    </row>
    <row r="419" spans="1:7" ht="15" customHeight="1" x14ac:dyDescent="0.3">
      <c r="A419" s="164"/>
      <c r="B419" s="97"/>
      <c r="C419" s="98"/>
      <c r="D419" s="99"/>
      <c r="E419" s="100"/>
      <c r="F419" s="101">
        <f>F418</f>
        <v>0</v>
      </c>
    </row>
    <row r="420" spans="1:7" ht="15" customHeight="1" x14ac:dyDescent="0.3">
      <c r="A420" s="11"/>
      <c r="B420" s="10"/>
      <c r="C420" s="10"/>
      <c r="D420" s="10"/>
      <c r="E420" s="10"/>
      <c r="F420" s="10"/>
    </row>
    <row r="421" spans="1:7" ht="15" customHeight="1" x14ac:dyDescent="0.3">
      <c r="A421" s="53" t="s">
        <v>134</v>
      </c>
      <c r="B421" s="43" t="s">
        <v>251</v>
      </c>
      <c r="C421" s="53"/>
      <c r="D421" s="53"/>
      <c r="E421" s="53"/>
      <c r="F421" s="53"/>
    </row>
    <row r="422" spans="1:7" ht="15" customHeight="1" x14ac:dyDescent="0.3">
      <c r="A422" s="153" t="s">
        <v>135</v>
      </c>
      <c r="B422" s="22" t="s">
        <v>276</v>
      </c>
      <c r="C422" s="23" t="s">
        <v>16</v>
      </c>
      <c r="D422" s="47">
        <v>1</v>
      </c>
      <c r="E422" s="23"/>
      <c r="F422" s="25">
        <f>IF(D422="",0,E422*D422)</f>
        <v>0</v>
      </c>
    </row>
    <row r="423" spans="1:7" ht="15" customHeight="1" x14ac:dyDescent="0.3">
      <c r="A423" s="153" t="s">
        <v>168</v>
      </c>
      <c r="B423" s="22" t="s">
        <v>277</v>
      </c>
      <c r="C423" s="23" t="s">
        <v>16</v>
      </c>
      <c r="D423" s="47">
        <v>1</v>
      </c>
      <c r="E423" s="23"/>
      <c r="F423" s="25">
        <f>IF(D423="",0,E423*D423)</f>
        <v>0</v>
      </c>
    </row>
    <row r="424" spans="1:7" ht="15" customHeight="1" x14ac:dyDescent="0.3">
      <c r="A424" s="11"/>
      <c r="B424" s="10"/>
      <c r="C424" s="10"/>
      <c r="D424" s="10"/>
      <c r="E424" s="10"/>
      <c r="F424" s="25">
        <f>F422+F423</f>
        <v>0</v>
      </c>
    </row>
    <row r="425" spans="1:7" ht="15" customHeight="1" x14ac:dyDescent="0.3">
      <c r="A425" s="11"/>
      <c r="B425" s="10"/>
      <c r="C425" s="10"/>
      <c r="D425" s="10"/>
      <c r="E425" s="10"/>
      <c r="F425" s="10"/>
    </row>
    <row r="426" spans="1:7" ht="15" customHeight="1" x14ac:dyDescent="0.3">
      <c r="A426" s="53" t="s">
        <v>97</v>
      </c>
      <c r="B426" s="43" t="s">
        <v>240</v>
      </c>
      <c r="C426" s="53"/>
      <c r="D426" s="53"/>
      <c r="E426" s="53"/>
      <c r="F426" s="53"/>
    </row>
    <row r="427" spans="1:7" ht="15" customHeight="1" x14ac:dyDescent="0.3">
      <c r="A427" s="153" t="s">
        <v>169</v>
      </c>
      <c r="B427" s="22" t="s">
        <v>278</v>
      </c>
      <c r="C427" s="23" t="s">
        <v>16</v>
      </c>
      <c r="D427" s="47">
        <v>1</v>
      </c>
      <c r="E427" s="23"/>
      <c r="F427" s="103">
        <f t="shared" ref="F427" si="13">IF(D427="",0,E427*D427)</f>
        <v>0</v>
      </c>
    </row>
    <row r="428" spans="1:7" ht="15" customHeight="1" x14ac:dyDescent="0.3">
      <c r="A428" s="164"/>
      <c r="B428" s="97"/>
      <c r="C428" s="98"/>
      <c r="D428" s="99"/>
      <c r="E428" s="100"/>
      <c r="F428" s="101">
        <f>F427</f>
        <v>0</v>
      </c>
    </row>
    <row r="429" spans="1:7" ht="15" customHeight="1" x14ac:dyDescent="0.3">
      <c r="B429" s="10"/>
      <c r="D429" s="95"/>
      <c r="E429" s="96"/>
      <c r="F429" s="26">
        <f>F428</f>
        <v>0</v>
      </c>
    </row>
    <row r="430" spans="1:7" ht="15" customHeight="1" x14ac:dyDescent="0.3">
      <c r="B430" s="10"/>
      <c r="D430" s="95"/>
      <c r="E430" s="96"/>
      <c r="F430" s="35"/>
    </row>
    <row r="431" spans="1:7" s="2" customFormat="1" ht="13.2" x14ac:dyDescent="0.3">
      <c r="A431" s="168" t="s">
        <v>170</v>
      </c>
      <c r="B431" s="14"/>
      <c r="C431" s="15" t="s">
        <v>48</v>
      </c>
      <c r="D431" s="15">
        <v>1</v>
      </c>
      <c r="E431" s="16">
        <f>E432+E436+E447+E453</f>
        <v>0</v>
      </c>
      <c r="F431" s="104">
        <f>E431*D431</f>
        <v>0</v>
      </c>
      <c r="G431" s="10"/>
    </row>
    <row r="432" spans="1:7" s="2" customFormat="1" ht="13.2" x14ac:dyDescent="0.3">
      <c r="A432" s="44" t="s">
        <v>25</v>
      </c>
      <c r="B432" s="19" t="s">
        <v>161</v>
      </c>
      <c r="C432" s="20"/>
      <c r="D432" s="19"/>
      <c r="E432" s="21">
        <f>F434</f>
        <v>0</v>
      </c>
      <c r="F432" s="19"/>
      <c r="G432" s="10"/>
    </row>
    <row r="433" spans="1:8" s="2" customFormat="1" ht="13.2" x14ac:dyDescent="0.3">
      <c r="A433" s="80" t="s">
        <v>75</v>
      </c>
      <c r="B433" s="22" t="s">
        <v>318</v>
      </c>
      <c r="C433" s="23" t="s">
        <v>8</v>
      </c>
      <c r="D433" s="80">
        <v>1</v>
      </c>
      <c r="E433" s="24"/>
      <c r="F433" s="25">
        <f>IF(D433="",0,E433*D433)</f>
        <v>0</v>
      </c>
      <c r="G433" s="10"/>
    </row>
    <row r="434" spans="1:8" s="2" customFormat="1" x14ac:dyDescent="0.3">
      <c r="A434" s="170" t="s">
        <v>171</v>
      </c>
      <c r="B434" s="170"/>
      <c r="C434" s="170"/>
      <c r="D434" s="170"/>
      <c r="E434" s="170"/>
      <c r="F434" s="26">
        <f>SUM(F433)</f>
        <v>0</v>
      </c>
      <c r="G434" s="10"/>
    </row>
    <row r="435" spans="1:8" s="2" customFormat="1" x14ac:dyDescent="0.3">
      <c r="A435" s="41"/>
      <c r="B435" s="63"/>
      <c r="C435" s="63"/>
      <c r="D435" s="63"/>
      <c r="E435" s="63"/>
      <c r="F435" s="26"/>
      <c r="G435" s="10"/>
    </row>
    <row r="436" spans="1:8" ht="15" customHeight="1" x14ac:dyDescent="0.3">
      <c r="A436" s="148" t="s">
        <v>172</v>
      </c>
      <c r="B436" s="19" t="s">
        <v>253</v>
      </c>
      <c r="C436" s="20"/>
      <c r="D436" s="19"/>
      <c r="E436" s="21">
        <f>E437+E441</f>
        <v>0</v>
      </c>
      <c r="F436" s="19"/>
    </row>
    <row r="437" spans="1:8" ht="15" customHeight="1" x14ac:dyDescent="0.3">
      <c r="A437" s="53" t="s">
        <v>173</v>
      </c>
      <c r="B437" s="43" t="s">
        <v>254</v>
      </c>
      <c r="C437" s="53"/>
      <c r="D437" s="43"/>
      <c r="E437" s="54">
        <f>F439</f>
        <v>0</v>
      </c>
      <c r="F437" s="43"/>
    </row>
    <row r="438" spans="1:8" s="2" customFormat="1" ht="13.2" x14ac:dyDescent="0.3">
      <c r="A438" s="149" t="s">
        <v>174</v>
      </c>
      <c r="B438" s="22" t="s">
        <v>258</v>
      </c>
      <c r="C438" s="23" t="s">
        <v>287</v>
      </c>
      <c r="D438" s="80">
        <f>(271+377)*0.3*0.7</f>
        <v>136.07999999999998</v>
      </c>
      <c r="E438" s="24"/>
      <c r="F438" s="25">
        <f>IF(D438="",0,E438*D438)</f>
        <v>0</v>
      </c>
      <c r="G438" s="10"/>
    </row>
    <row r="439" spans="1:8" x14ac:dyDescent="0.3">
      <c r="A439" s="170" t="s">
        <v>175</v>
      </c>
      <c r="B439" s="170"/>
      <c r="C439" s="170"/>
      <c r="D439" s="170"/>
      <c r="E439" s="170"/>
      <c r="F439" s="26">
        <f>SUM(F438)</f>
        <v>0</v>
      </c>
    </row>
    <row r="440" spans="1:8" s="2" customFormat="1" ht="13.2" x14ac:dyDescent="0.3">
      <c r="A440" s="124"/>
      <c r="B440" s="10"/>
      <c r="C440" s="11" t="s">
        <v>238</v>
      </c>
      <c r="D440" s="11"/>
      <c r="E440" s="61" t="s">
        <v>238</v>
      </c>
      <c r="F440" s="35"/>
      <c r="G440" s="10"/>
      <c r="H440" s="145"/>
    </row>
    <row r="441" spans="1:8" ht="15" customHeight="1" x14ac:dyDescent="0.3">
      <c r="A441" s="53" t="s">
        <v>176</v>
      </c>
      <c r="B441" s="43" t="s">
        <v>255</v>
      </c>
      <c r="C441" s="53"/>
      <c r="D441" s="43"/>
      <c r="E441" s="54">
        <f>F444</f>
        <v>0</v>
      </c>
      <c r="F441" s="43"/>
    </row>
    <row r="442" spans="1:8" s="2" customFormat="1" ht="13.2" x14ac:dyDescent="0.3">
      <c r="A442" s="149" t="s">
        <v>177</v>
      </c>
      <c r="B442" s="22" t="s">
        <v>259</v>
      </c>
      <c r="C442" s="23" t="s">
        <v>287</v>
      </c>
      <c r="D442" s="80">
        <f>D438</f>
        <v>136.07999999999998</v>
      </c>
      <c r="E442" s="24"/>
      <c r="F442" s="25">
        <f>IF(D442="",0,E442*D442)</f>
        <v>0</v>
      </c>
      <c r="G442" s="10"/>
    </row>
    <row r="443" spans="1:8" s="2" customFormat="1" ht="13.2" x14ac:dyDescent="0.3">
      <c r="A443" s="149" t="s">
        <v>178</v>
      </c>
      <c r="B443" s="22" t="s">
        <v>260</v>
      </c>
      <c r="C443" s="23" t="s">
        <v>287</v>
      </c>
      <c r="D443" s="80">
        <f>(271+377)*0.1*0.3</f>
        <v>19.439999999999998</v>
      </c>
      <c r="E443" s="24"/>
      <c r="F443" s="25">
        <f>IF(D443="",0,E443*D443)</f>
        <v>0</v>
      </c>
      <c r="G443" s="10"/>
    </row>
    <row r="444" spans="1:8" x14ac:dyDescent="0.3">
      <c r="A444" s="170" t="s">
        <v>179</v>
      </c>
      <c r="B444" s="170"/>
      <c r="C444" s="170"/>
      <c r="D444" s="170"/>
      <c r="E444" s="170"/>
      <c r="F444" s="26">
        <f>SUM(F442:F443)</f>
        <v>0</v>
      </c>
      <c r="H444" s="146"/>
    </row>
    <row r="445" spans="1:8" x14ac:dyDescent="0.3">
      <c r="A445" s="170" t="s">
        <v>180</v>
      </c>
      <c r="B445" s="170"/>
      <c r="C445" s="170"/>
      <c r="D445" s="170"/>
      <c r="E445" s="170"/>
      <c r="F445" s="26">
        <f>F444+F439</f>
        <v>0</v>
      </c>
    </row>
    <row r="446" spans="1:8" s="2" customFormat="1" ht="13.2" x14ac:dyDescent="0.3">
      <c r="A446" s="124"/>
      <c r="B446" s="10"/>
      <c r="C446" s="11" t="s">
        <v>238</v>
      </c>
      <c r="D446" s="11"/>
      <c r="E446" s="61" t="s">
        <v>238</v>
      </c>
      <c r="F446" s="35"/>
      <c r="G446" s="10"/>
    </row>
    <row r="447" spans="1:8" ht="15" customHeight="1" x14ac:dyDescent="0.3">
      <c r="A447" s="148" t="s">
        <v>30</v>
      </c>
      <c r="B447" s="19" t="s">
        <v>162</v>
      </c>
      <c r="C447" s="20"/>
      <c r="D447" s="19"/>
      <c r="E447" s="21">
        <f>F450</f>
        <v>0</v>
      </c>
      <c r="F447" s="19"/>
    </row>
    <row r="448" spans="1:8" ht="15" customHeight="1" x14ac:dyDescent="0.3">
      <c r="A448" s="53">
        <v>610</v>
      </c>
      <c r="B448" s="43" t="s">
        <v>256</v>
      </c>
      <c r="C448" s="53"/>
      <c r="D448" s="43"/>
      <c r="E448" s="54">
        <f>F450</f>
        <v>0</v>
      </c>
      <c r="F448" s="43"/>
    </row>
    <row r="449" spans="1:8" s="2" customFormat="1" ht="13.2" x14ac:dyDescent="0.3">
      <c r="A449" s="149" t="s">
        <v>181</v>
      </c>
      <c r="B449" s="22" t="s">
        <v>346</v>
      </c>
      <c r="C449" s="23" t="s">
        <v>268</v>
      </c>
      <c r="D449" s="105">
        <f>271+377</f>
        <v>648</v>
      </c>
      <c r="E449" s="24"/>
      <c r="F449" s="25">
        <f>IF(D449="",0,E449*D449)</f>
        <v>0</v>
      </c>
      <c r="G449" s="10"/>
    </row>
    <row r="450" spans="1:8" x14ac:dyDescent="0.3">
      <c r="A450" s="170" t="s">
        <v>179</v>
      </c>
      <c r="B450" s="170"/>
      <c r="C450" s="170"/>
      <c r="D450" s="170"/>
      <c r="E450" s="170"/>
      <c r="F450" s="26">
        <f>SUM(F449:F449)</f>
        <v>0</v>
      </c>
      <c r="H450" s="147"/>
    </row>
    <row r="451" spans="1:8" x14ac:dyDescent="0.3">
      <c r="A451" s="170" t="s">
        <v>124</v>
      </c>
      <c r="B451" s="170"/>
      <c r="C451" s="170"/>
      <c r="D451" s="170"/>
      <c r="E451" s="170"/>
      <c r="F451" s="26">
        <f>F450</f>
        <v>0</v>
      </c>
    </row>
    <row r="452" spans="1:8" s="2" customFormat="1" ht="13.2" x14ac:dyDescent="0.3">
      <c r="A452" s="124"/>
      <c r="B452" s="10"/>
      <c r="C452" s="11" t="s">
        <v>238</v>
      </c>
      <c r="D452" s="11"/>
      <c r="E452" s="61" t="s">
        <v>238</v>
      </c>
      <c r="F452" s="35"/>
      <c r="G452" s="10"/>
    </row>
    <row r="453" spans="1:8" ht="15" customHeight="1" x14ac:dyDescent="0.3">
      <c r="A453" s="148" t="s">
        <v>34</v>
      </c>
      <c r="B453" s="19" t="s">
        <v>249</v>
      </c>
      <c r="C453" s="20"/>
      <c r="D453" s="19"/>
      <c r="E453" s="21">
        <f>E454+E459</f>
        <v>0</v>
      </c>
      <c r="F453" s="19"/>
    </row>
    <row r="454" spans="1:8" ht="15" customHeight="1" x14ac:dyDescent="0.3">
      <c r="A454" s="53">
        <v>701</v>
      </c>
      <c r="B454" s="43" t="s">
        <v>89</v>
      </c>
      <c r="C454" s="53"/>
      <c r="D454" s="43"/>
      <c r="E454" s="54">
        <f>F456</f>
        <v>0</v>
      </c>
      <c r="F454" s="43"/>
    </row>
    <row r="455" spans="1:8" s="2" customFormat="1" ht="13.2" x14ac:dyDescent="0.3">
      <c r="A455" s="149" t="s">
        <v>182</v>
      </c>
      <c r="B455" s="22" t="s">
        <v>347</v>
      </c>
      <c r="C455" s="23" t="s">
        <v>16</v>
      </c>
      <c r="D455" s="105">
        <f>(271/50)+(377/50)+10</f>
        <v>22.96</v>
      </c>
      <c r="E455" s="24"/>
      <c r="F455" s="25">
        <f>IF(D455="",0,E455*D455)</f>
        <v>0</v>
      </c>
      <c r="G455" s="10"/>
    </row>
    <row r="456" spans="1:8" s="2" customFormat="1" x14ac:dyDescent="0.3">
      <c r="A456" s="170" t="s">
        <v>132</v>
      </c>
      <c r="B456" s="170"/>
      <c r="C456" s="170"/>
      <c r="D456" s="170"/>
      <c r="E456" s="170"/>
      <c r="F456" s="26">
        <f>F455</f>
        <v>0</v>
      </c>
      <c r="G456" s="10"/>
    </row>
    <row r="457" spans="1:8" s="2" customFormat="1" x14ac:dyDescent="0.3">
      <c r="A457" s="170" t="s">
        <v>71</v>
      </c>
      <c r="B457" s="170"/>
      <c r="C457" s="170"/>
      <c r="D457" s="170"/>
      <c r="E457" s="170"/>
      <c r="F457" s="26">
        <f>F456</f>
        <v>0</v>
      </c>
      <c r="G457" s="10"/>
    </row>
    <row r="458" spans="1:8" s="2" customFormat="1" x14ac:dyDescent="0.3">
      <c r="A458" s="34"/>
      <c r="B458" s="34"/>
      <c r="C458" s="34"/>
      <c r="D458" s="34"/>
      <c r="E458" s="34"/>
      <c r="F458" s="35"/>
      <c r="G458" s="10"/>
    </row>
    <row r="459" spans="1:8" s="2" customFormat="1" x14ac:dyDescent="0.3">
      <c r="A459" s="53" t="s">
        <v>183</v>
      </c>
      <c r="B459" s="43" t="s">
        <v>257</v>
      </c>
      <c r="C459" s="53"/>
      <c r="D459" s="43"/>
      <c r="E459" s="54">
        <f>F461</f>
        <v>0</v>
      </c>
      <c r="F459" s="43"/>
      <c r="G459" s="10"/>
    </row>
    <row r="460" spans="1:8" s="2" customFormat="1" ht="13.2" x14ac:dyDescent="0.3">
      <c r="A460" s="149" t="s">
        <v>184</v>
      </c>
      <c r="B460" s="22" t="s">
        <v>348</v>
      </c>
      <c r="C460" s="23" t="s">
        <v>16</v>
      </c>
      <c r="D460" s="105">
        <v>2</v>
      </c>
      <c r="E460" s="24"/>
      <c r="F460" s="25">
        <f>IF(D460="",0,E460*D460)</f>
        <v>0</v>
      </c>
      <c r="G460" s="10"/>
    </row>
    <row r="461" spans="1:8" s="2" customFormat="1" x14ac:dyDescent="0.3">
      <c r="A461" s="170" t="s">
        <v>185</v>
      </c>
      <c r="B461" s="170"/>
      <c r="C461" s="170"/>
      <c r="D461" s="170"/>
      <c r="E461" s="170"/>
      <c r="F461" s="26">
        <f>F460</f>
        <v>0</v>
      </c>
      <c r="G461" s="10"/>
    </row>
    <row r="462" spans="1:8" s="2" customFormat="1" x14ac:dyDescent="0.3">
      <c r="A462" s="34"/>
      <c r="B462" s="34"/>
      <c r="C462" s="34"/>
      <c r="D462" s="34"/>
      <c r="E462" s="34"/>
      <c r="F462" s="35"/>
      <c r="G462" s="10"/>
    </row>
    <row r="463" spans="1:8" s="2" customFormat="1" ht="13.2" x14ac:dyDescent="0.3">
      <c r="A463" s="169" t="s">
        <v>186</v>
      </c>
      <c r="B463" s="106"/>
      <c r="C463" s="107" t="s">
        <v>48</v>
      </c>
      <c r="D463" s="107">
        <v>1</v>
      </c>
      <c r="E463" s="108">
        <f>E464+E475+E486+E513</f>
        <v>0</v>
      </c>
      <c r="F463" s="109">
        <f>E463*D463</f>
        <v>0</v>
      </c>
      <c r="G463" s="10"/>
    </row>
    <row r="464" spans="1:8" s="2" customFormat="1" ht="13.2" x14ac:dyDescent="0.3">
      <c r="A464" s="148" t="s">
        <v>172</v>
      </c>
      <c r="B464" s="19" t="s">
        <v>253</v>
      </c>
      <c r="C464" s="20"/>
      <c r="D464" s="19"/>
      <c r="E464" s="21">
        <f>E465+E469</f>
        <v>0</v>
      </c>
      <c r="F464" s="19"/>
      <c r="G464" s="10"/>
    </row>
    <row r="465" spans="1:7" s="2" customFormat="1" x14ac:dyDescent="0.3">
      <c r="A465" s="53" t="s">
        <v>173</v>
      </c>
      <c r="B465" s="43" t="s">
        <v>254</v>
      </c>
      <c r="C465" s="53"/>
      <c r="D465" s="43"/>
      <c r="E465" s="54">
        <f>F467</f>
        <v>0</v>
      </c>
      <c r="F465" s="43"/>
      <c r="G465" s="10"/>
    </row>
    <row r="466" spans="1:7" s="2" customFormat="1" ht="13.2" x14ac:dyDescent="0.3">
      <c r="A466" s="149" t="s">
        <v>174</v>
      </c>
      <c r="B466" s="22" t="s">
        <v>258</v>
      </c>
      <c r="C466" s="23" t="s">
        <v>287</v>
      </c>
      <c r="D466" s="110">
        <f>2223*0.7*0.3</f>
        <v>466.82999999999993</v>
      </c>
      <c r="E466" s="24"/>
      <c r="F466" s="25">
        <f>IF(D466="",0,E466*D466)</f>
        <v>0</v>
      </c>
      <c r="G466" s="10"/>
    </row>
    <row r="467" spans="1:7" s="2" customFormat="1" x14ac:dyDescent="0.3">
      <c r="A467" s="170" t="s">
        <v>187</v>
      </c>
      <c r="B467" s="170"/>
      <c r="C467" s="170"/>
      <c r="D467" s="170"/>
      <c r="E467" s="170"/>
      <c r="F467" s="26">
        <f>SUM(F466)</f>
        <v>0</v>
      </c>
      <c r="G467" s="10"/>
    </row>
    <row r="468" spans="1:7" s="2" customFormat="1" ht="13.2" x14ac:dyDescent="0.3">
      <c r="A468" s="124"/>
      <c r="B468" s="10"/>
      <c r="C468" s="11" t="s">
        <v>238</v>
      </c>
      <c r="D468" s="11"/>
      <c r="E468" s="61" t="s">
        <v>238</v>
      </c>
      <c r="F468" s="35"/>
      <c r="G468" s="10"/>
    </row>
    <row r="469" spans="1:7" s="2" customFormat="1" x14ac:dyDescent="0.3">
      <c r="A469" s="53" t="s">
        <v>176</v>
      </c>
      <c r="B469" s="43" t="s">
        <v>255</v>
      </c>
      <c r="C469" s="53"/>
      <c r="D469" s="43"/>
      <c r="E469" s="54">
        <f>F472</f>
        <v>0</v>
      </c>
      <c r="F469" s="43"/>
      <c r="G469" s="10"/>
    </row>
    <row r="470" spans="1:7" s="2" customFormat="1" ht="13.2" x14ac:dyDescent="0.3">
      <c r="A470" s="149" t="s">
        <v>177</v>
      </c>
      <c r="B470" s="22" t="s">
        <v>259</v>
      </c>
      <c r="C470" s="23" t="s">
        <v>287</v>
      </c>
      <c r="D470" s="110">
        <f>D466</f>
        <v>466.82999999999993</v>
      </c>
      <c r="E470" s="24"/>
      <c r="F470" s="25">
        <f>IF(D470="",0,E470*D470)</f>
        <v>0</v>
      </c>
      <c r="G470" s="10"/>
    </row>
    <row r="471" spans="1:7" s="2" customFormat="1" ht="13.2" x14ac:dyDescent="0.3">
      <c r="A471" s="149" t="s">
        <v>178</v>
      </c>
      <c r="B471" s="22" t="s">
        <v>260</v>
      </c>
      <c r="C471" s="23" t="s">
        <v>287</v>
      </c>
      <c r="D471" s="110">
        <f>2223*0.3*0.1</f>
        <v>66.69</v>
      </c>
      <c r="E471" s="24"/>
      <c r="F471" s="25">
        <f>IF(D471="",0,E471*D471)</f>
        <v>0</v>
      </c>
      <c r="G471" s="10"/>
    </row>
    <row r="472" spans="1:7" s="2" customFormat="1" x14ac:dyDescent="0.3">
      <c r="A472" s="170" t="s">
        <v>188</v>
      </c>
      <c r="B472" s="170"/>
      <c r="C472" s="170"/>
      <c r="D472" s="170"/>
      <c r="E472" s="170"/>
      <c r="F472" s="26">
        <f>SUM(F470:F471)</f>
        <v>0</v>
      </c>
      <c r="G472" s="10"/>
    </row>
    <row r="473" spans="1:7" s="2" customFormat="1" x14ac:dyDescent="0.3">
      <c r="A473" s="170" t="s">
        <v>180</v>
      </c>
      <c r="B473" s="170"/>
      <c r="C473" s="170"/>
      <c r="D473" s="170"/>
      <c r="E473" s="170"/>
      <c r="F473" s="26">
        <f>F472+F467</f>
        <v>0</v>
      </c>
      <c r="G473" s="10"/>
    </row>
    <row r="474" spans="1:7" s="2" customFormat="1" ht="13.2" x14ac:dyDescent="0.3">
      <c r="A474" s="124"/>
      <c r="B474" s="10"/>
      <c r="C474" s="11" t="s">
        <v>238</v>
      </c>
      <c r="D474" s="11"/>
      <c r="E474" s="61" t="s">
        <v>238</v>
      </c>
      <c r="F474" s="35"/>
      <c r="G474" s="10"/>
    </row>
    <row r="475" spans="1:7" s="2" customFormat="1" ht="13.2" x14ac:dyDescent="0.3">
      <c r="A475" s="148" t="s">
        <v>30</v>
      </c>
      <c r="B475" s="19" t="s">
        <v>162</v>
      </c>
      <c r="C475" s="20"/>
      <c r="D475" s="19"/>
      <c r="E475" s="21">
        <f>E476</f>
        <v>0</v>
      </c>
      <c r="F475" s="19"/>
      <c r="G475" s="10"/>
    </row>
    <row r="476" spans="1:7" s="2" customFormat="1" x14ac:dyDescent="0.3">
      <c r="A476" s="53">
        <v>610</v>
      </c>
      <c r="B476" s="43" t="s">
        <v>256</v>
      </c>
      <c r="C476" s="53"/>
      <c r="D476" s="43"/>
      <c r="E476" s="54">
        <f>F483</f>
        <v>0</v>
      </c>
      <c r="F476" s="43"/>
      <c r="G476" s="10"/>
    </row>
    <row r="477" spans="1:7" s="2" customFormat="1" ht="13.2" x14ac:dyDescent="0.3">
      <c r="A477" s="149" t="s">
        <v>189</v>
      </c>
      <c r="B477" s="22" t="s">
        <v>261</v>
      </c>
      <c r="C477" s="23" t="s">
        <v>268</v>
      </c>
      <c r="D477" s="110">
        <v>150</v>
      </c>
      <c r="E477" s="24"/>
      <c r="F477" s="25">
        <f t="shared" ref="F477:F482" si="14">IF(D477="",0,E477*D477)</f>
        <v>0</v>
      </c>
      <c r="G477" s="10"/>
    </row>
    <row r="478" spans="1:7" s="2" customFormat="1" ht="13.2" x14ac:dyDescent="0.3">
      <c r="A478" s="165" t="s">
        <v>190</v>
      </c>
      <c r="B478" s="22" t="s">
        <v>262</v>
      </c>
      <c r="C478" s="23" t="s">
        <v>268</v>
      </c>
      <c r="D478" s="110">
        <v>30</v>
      </c>
      <c r="E478" s="24"/>
      <c r="F478" s="25">
        <f t="shared" si="14"/>
        <v>0</v>
      </c>
      <c r="G478" s="10"/>
    </row>
    <row r="479" spans="1:7" s="2" customFormat="1" ht="13.2" x14ac:dyDescent="0.3">
      <c r="A479" s="166" t="s">
        <v>191</v>
      </c>
      <c r="B479" s="22" t="s">
        <v>263</v>
      </c>
      <c r="C479" s="23" t="s">
        <v>268</v>
      </c>
      <c r="D479" s="110">
        <f>962</f>
        <v>962</v>
      </c>
      <c r="E479" s="24"/>
      <c r="F479" s="25">
        <f t="shared" si="14"/>
        <v>0</v>
      </c>
      <c r="G479" s="10"/>
    </row>
    <row r="480" spans="1:7" s="2" customFormat="1" ht="13.2" x14ac:dyDescent="0.3">
      <c r="A480" s="166" t="s">
        <v>192</v>
      </c>
      <c r="B480" s="22" t="s">
        <v>264</v>
      </c>
      <c r="C480" s="23" t="s">
        <v>268</v>
      </c>
      <c r="D480" s="110">
        <v>538</v>
      </c>
      <c r="E480" s="24"/>
      <c r="F480" s="25">
        <f t="shared" si="14"/>
        <v>0</v>
      </c>
      <c r="G480" s="10"/>
    </row>
    <row r="481" spans="1:7" s="2" customFormat="1" ht="13.2" x14ac:dyDescent="0.3">
      <c r="A481" s="166" t="s">
        <v>193</v>
      </c>
      <c r="B481" s="22" t="s">
        <v>265</v>
      </c>
      <c r="C481" s="23" t="s">
        <v>268</v>
      </c>
      <c r="D481" s="110">
        <v>105</v>
      </c>
      <c r="E481" s="24"/>
      <c r="F481" s="25">
        <f t="shared" si="14"/>
        <v>0</v>
      </c>
      <c r="G481" s="10"/>
    </row>
    <row r="482" spans="1:7" s="2" customFormat="1" ht="13.2" x14ac:dyDescent="0.3">
      <c r="A482" s="166" t="s">
        <v>194</v>
      </c>
      <c r="B482" s="22" t="s">
        <v>266</v>
      </c>
      <c r="C482" s="23" t="s">
        <v>268</v>
      </c>
      <c r="D482" s="110">
        <v>470</v>
      </c>
      <c r="E482" s="24"/>
      <c r="F482" s="25">
        <f t="shared" si="14"/>
        <v>0</v>
      </c>
      <c r="G482" s="10"/>
    </row>
    <row r="483" spans="1:7" s="2" customFormat="1" x14ac:dyDescent="0.3">
      <c r="A483" s="170" t="s">
        <v>195</v>
      </c>
      <c r="B483" s="170"/>
      <c r="C483" s="170"/>
      <c r="D483" s="170"/>
      <c r="E483" s="170"/>
      <c r="F483" s="26">
        <f>SUM(F477:F482)</f>
        <v>0</v>
      </c>
      <c r="G483" s="10"/>
    </row>
    <row r="484" spans="1:7" s="2" customFormat="1" x14ac:dyDescent="0.3">
      <c r="A484" s="170" t="s">
        <v>124</v>
      </c>
      <c r="B484" s="170"/>
      <c r="C484" s="170"/>
      <c r="D484" s="170"/>
      <c r="E484" s="170"/>
      <c r="F484" s="26">
        <f>F483</f>
        <v>0</v>
      </c>
      <c r="G484" s="10"/>
    </row>
    <row r="485" spans="1:7" s="2" customFormat="1" ht="13.2" x14ac:dyDescent="0.3">
      <c r="A485" s="124"/>
      <c r="B485" s="10"/>
      <c r="C485" s="11" t="s">
        <v>238</v>
      </c>
      <c r="D485" s="111">
        <f>SUM(D478:D482)</f>
        <v>2105</v>
      </c>
      <c r="E485" s="61" t="s">
        <v>238</v>
      </c>
      <c r="F485" s="84"/>
      <c r="G485" s="10"/>
    </row>
    <row r="486" spans="1:7" s="2" customFormat="1" ht="13.2" x14ac:dyDescent="0.3">
      <c r="A486" s="148" t="s">
        <v>34</v>
      </c>
      <c r="B486" s="19" t="s">
        <v>249</v>
      </c>
      <c r="C486" s="20"/>
      <c r="D486" s="19"/>
      <c r="E486" s="21">
        <f>E487</f>
        <v>0</v>
      </c>
      <c r="F486" s="19"/>
      <c r="G486" s="10"/>
    </row>
    <row r="487" spans="1:7" s="2" customFormat="1" x14ac:dyDescent="0.3">
      <c r="A487" s="53">
        <v>701</v>
      </c>
      <c r="B487" s="43" t="s">
        <v>89</v>
      </c>
      <c r="C487" s="53"/>
      <c r="D487" s="43"/>
      <c r="E487" s="54">
        <f>F510</f>
        <v>0</v>
      </c>
      <c r="F487" s="43"/>
      <c r="G487" s="10"/>
    </row>
    <row r="488" spans="1:7" s="2" customFormat="1" ht="13.2" x14ac:dyDescent="0.3">
      <c r="A488" s="149" t="s">
        <v>196</v>
      </c>
      <c r="B488" s="22" t="s">
        <v>349</v>
      </c>
      <c r="C488" s="23" t="s">
        <v>16</v>
      </c>
      <c r="D488" s="80">
        <v>3</v>
      </c>
      <c r="E488" s="24"/>
      <c r="F488" s="25">
        <f t="shared" ref="F488:F509" si="15">IF(D488="",0,E488*D488)</f>
        <v>0</v>
      </c>
      <c r="G488" s="10"/>
    </row>
    <row r="489" spans="1:7" s="2" customFormat="1" ht="13.2" x14ac:dyDescent="0.3">
      <c r="A489" s="149" t="s">
        <v>197</v>
      </c>
      <c r="B489" s="22" t="s">
        <v>350</v>
      </c>
      <c r="C489" s="23" t="s">
        <v>16</v>
      </c>
      <c r="D489" s="80">
        <v>12</v>
      </c>
      <c r="E489" s="24"/>
      <c r="F489" s="25">
        <f t="shared" si="15"/>
        <v>0</v>
      </c>
      <c r="G489" s="10"/>
    </row>
    <row r="490" spans="1:7" s="2" customFormat="1" ht="13.2" x14ac:dyDescent="0.3">
      <c r="A490" s="149" t="s">
        <v>198</v>
      </c>
      <c r="B490" s="22" t="s">
        <v>351</v>
      </c>
      <c r="C490" s="23" t="s">
        <v>16</v>
      </c>
      <c r="D490" s="80">
        <v>6</v>
      </c>
      <c r="E490" s="24"/>
      <c r="F490" s="25">
        <f t="shared" si="15"/>
        <v>0</v>
      </c>
      <c r="G490" s="10"/>
    </row>
    <row r="491" spans="1:7" s="2" customFormat="1" ht="13.2" x14ac:dyDescent="0.3">
      <c r="A491" s="149" t="s">
        <v>199</v>
      </c>
      <c r="B491" s="22" t="s">
        <v>352</v>
      </c>
      <c r="C491" s="23" t="s">
        <v>16</v>
      </c>
      <c r="D491" s="80">
        <v>2</v>
      </c>
      <c r="E491" s="24"/>
      <c r="F491" s="25">
        <f t="shared" si="15"/>
        <v>0</v>
      </c>
      <c r="G491" s="10"/>
    </row>
    <row r="492" spans="1:7" s="2" customFormat="1" ht="13.2" x14ac:dyDescent="0.3">
      <c r="A492" s="149" t="s">
        <v>182</v>
      </c>
      <c r="B492" s="22" t="s">
        <v>347</v>
      </c>
      <c r="C492" s="23" t="s">
        <v>16</v>
      </c>
      <c r="D492" s="80">
        <v>10</v>
      </c>
      <c r="E492" s="24"/>
      <c r="F492" s="25">
        <f t="shared" si="15"/>
        <v>0</v>
      </c>
      <c r="G492" s="10"/>
    </row>
    <row r="493" spans="1:7" s="2" customFormat="1" ht="13.2" x14ac:dyDescent="0.3">
      <c r="A493" s="149" t="s">
        <v>200</v>
      </c>
      <c r="B493" s="22" t="s">
        <v>353</v>
      </c>
      <c r="C493" s="23" t="s">
        <v>16</v>
      </c>
      <c r="D493" s="80">
        <v>8</v>
      </c>
      <c r="E493" s="24"/>
      <c r="F493" s="25">
        <f t="shared" si="15"/>
        <v>0</v>
      </c>
      <c r="G493" s="10"/>
    </row>
    <row r="494" spans="1:7" s="2" customFormat="1" ht="13.2" x14ac:dyDescent="0.3">
      <c r="A494" s="149" t="s">
        <v>201</v>
      </c>
      <c r="B494" s="22" t="s">
        <v>354</v>
      </c>
      <c r="C494" s="23" t="s">
        <v>16</v>
      </c>
      <c r="D494" s="47">
        <v>6</v>
      </c>
      <c r="E494" s="24"/>
      <c r="F494" s="25">
        <f t="shared" si="15"/>
        <v>0</v>
      </c>
      <c r="G494" s="10"/>
    </row>
    <row r="495" spans="1:7" s="2" customFormat="1" ht="13.2" x14ac:dyDescent="0.3">
      <c r="A495" s="149" t="s">
        <v>202</v>
      </c>
      <c r="B495" s="22" t="s">
        <v>355</v>
      </c>
      <c r="C495" s="23" t="s">
        <v>16</v>
      </c>
      <c r="D495" s="80">
        <v>6</v>
      </c>
      <c r="E495" s="24"/>
      <c r="F495" s="25">
        <f t="shared" si="15"/>
        <v>0</v>
      </c>
      <c r="G495" s="10"/>
    </row>
    <row r="496" spans="1:7" s="2" customFormat="1" ht="13.2" x14ac:dyDescent="0.3">
      <c r="A496" s="149" t="s">
        <v>203</v>
      </c>
      <c r="B496" s="22" t="s">
        <v>356</v>
      </c>
      <c r="C496" s="23" t="s">
        <v>16</v>
      </c>
      <c r="D496" s="80">
        <v>7</v>
      </c>
      <c r="E496" s="24"/>
      <c r="F496" s="25">
        <f t="shared" si="15"/>
        <v>0</v>
      </c>
      <c r="G496" s="10"/>
    </row>
    <row r="497" spans="1:7" s="2" customFormat="1" ht="13.2" x14ac:dyDescent="0.3">
      <c r="A497" s="149" t="s">
        <v>204</v>
      </c>
      <c r="B497" s="22" t="s">
        <v>357</v>
      </c>
      <c r="C497" s="23" t="s">
        <v>16</v>
      </c>
      <c r="D497" s="80">
        <v>6</v>
      </c>
      <c r="E497" s="24"/>
      <c r="F497" s="25">
        <f t="shared" si="15"/>
        <v>0</v>
      </c>
      <c r="G497" s="10"/>
    </row>
    <row r="498" spans="1:7" s="2" customFormat="1" ht="13.2" x14ac:dyDescent="0.3">
      <c r="A498" s="149" t="s">
        <v>205</v>
      </c>
      <c r="B498" s="22" t="s">
        <v>358</v>
      </c>
      <c r="C498" s="23" t="s">
        <v>16</v>
      </c>
      <c r="D498" s="80">
        <v>11</v>
      </c>
      <c r="E498" s="24"/>
      <c r="F498" s="25">
        <f t="shared" si="15"/>
        <v>0</v>
      </c>
      <c r="G498" s="10"/>
    </row>
    <row r="499" spans="1:7" s="2" customFormat="1" ht="13.2" x14ac:dyDescent="0.3">
      <c r="A499" s="149" t="s">
        <v>206</v>
      </c>
      <c r="B499" s="22" t="s">
        <v>359</v>
      </c>
      <c r="C499" s="23" t="s">
        <v>16</v>
      </c>
      <c r="D499" s="80">
        <v>4</v>
      </c>
      <c r="E499" s="24"/>
      <c r="F499" s="25">
        <f t="shared" si="15"/>
        <v>0</v>
      </c>
      <c r="G499" s="10"/>
    </row>
    <row r="500" spans="1:7" s="2" customFormat="1" ht="13.2" x14ac:dyDescent="0.3">
      <c r="A500" s="149" t="s">
        <v>131</v>
      </c>
      <c r="B500" s="22" t="s">
        <v>344</v>
      </c>
      <c r="C500" s="23" t="s">
        <v>16</v>
      </c>
      <c r="D500" s="80">
        <v>8</v>
      </c>
      <c r="E500" s="24"/>
      <c r="F500" s="25">
        <f t="shared" si="15"/>
        <v>0</v>
      </c>
      <c r="G500" s="10"/>
    </row>
    <row r="501" spans="1:7" s="2" customFormat="1" ht="13.2" x14ac:dyDescent="0.3">
      <c r="A501" s="149" t="s">
        <v>207</v>
      </c>
      <c r="B501" s="22" t="s">
        <v>360</v>
      </c>
      <c r="C501" s="23" t="s">
        <v>16</v>
      </c>
      <c r="D501" s="80">
        <v>7</v>
      </c>
      <c r="E501" s="24"/>
      <c r="F501" s="25">
        <f t="shared" si="15"/>
        <v>0</v>
      </c>
      <c r="G501" s="10"/>
    </row>
    <row r="502" spans="1:7" s="2" customFormat="1" ht="13.2" x14ac:dyDescent="0.3">
      <c r="A502" s="149" t="s">
        <v>208</v>
      </c>
      <c r="B502" s="22" t="s">
        <v>361</v>
      </c>
      <c r="C502" s="23" t="s">
        <v>16</v>
      </c>
      <c r="D502" s="80">
        <v>5</v>
      </c>
      <c r="E502" s="24"/>
      <c r="F502" s="25">
        <f t="shared" si="15"/>
        <v>0</v>
      </c>
      <c r="G502" s="10"/>
    </row>
    <row r="503" spans="1:7" s="2" customFormat="1" ht="13.2" x14ac:dyDescent="0.3">
      <c r="A503" s="149" t="s">
        <v>209</v>
      </c>
      <c r="B503" s="22" t="s">
        <v>362</v>
      </c>
      <c r="C503" s="23" t="s">
        <v>16</v>
      </c>
      <c r="D503" s="80">
        <v>7</v>
      </c>
      <c r="E503" s="24"/>
      <c r="F503" s="25">
        <f t="shared" si="15"/>
        <v>0</v>
      </c>
      <c r="G503" s="10"/>
    </row>
    <row r="504" spans="1:7" s="2" customFormat="1" ht="13.2" x14ac:dyDescent="0.3">
      <c r="A504" s="149" t="s">
        <v>210</v>
      </c>
      <c r="B504" s="22" t="s">
        <v>363</v>
      </c>
      <c r="C504" s="23" t="s">
        <v>16</v>
      </c>
      <c r="D504" s="80">
        <v>4</v>
      </c>
      <c r="E504" s="24"/>
      <c r="F504" s="25">
        <f t="shared" si="15"/>
        <v>0</v>
      </c>
      <c r="G504" s="10"/>
    </row>
    <row r="505" spans="1:7" s="2" customFormat="1" ht="13.2" x14ac:dyDescent="0.3">
      <c r="A505" s="149" t="s">
        <v>211</v>
      </c>
      <c r="B505" s="22" t="s">
        <v>364</v>
      </c>
      <c r="C505" s="23" t="s">
        <v>16</v>
      </c>
      <c r="D505" s="80">
        <v>5</v>
      </c>
      <c r="E505" s="24"/>
      <c r="F505" s="25">
        <f t="shared" si="15"/>
        <v>0</v>
      </c>
      <c r="G505" s="10"/>
    </row>
    <row r="506" spans="1:7" s="2" customFormat="1" ht="13.2" x14ac:dyDescent="0.3">
      <c r="A506" s="149" t="s">
        <v>212</v>
      </c>
      <c r="B506" s="22" t="s">
        <v>365</v>
      </c>
      <c r="C506" s="23" t="s">
        <v>16</v>
      </c>
      <c r="D506" s="80">
        <v>9</v>
      </c>
      <c r="E506" s="24"/>
      <c r="F506" s="25">
        <f t="shared" si="15"/>
        <v>0</v>
      </c>
      <c r="G506" s="10"/>
    </row>
    <row r="507" spans="1:7" s="2" customFormat="1" ht="13.2" x14ac:dyDescent="0.3">
      <c r="A507" s="149" t="s">
        <v>213</v>
      </c>
      <c r="B507" s="22" t="s">
        <v>366</v>
      </c>
      <c r="C507" s="23" t="s">
        <v>16</v>
      </c>
      <c r="D507" s="80">
        <v>2</v>
      </c>
      <c r="E507" s="24"/>
      <c r="F507" s="25">
        <f t="shared" si="15"/>
        <v>0</v>
      </c>
      <c r="G507" s="10"/>
    </row>
    <row r="508" spans="1:7" s="2" customFormat="1" ht="13.2" x14ac:dyDescent="0.3">
      <c r="A508" s="149" t="s">
        <v>214</v>
      </c>
      <c r="B508" s="22" t="s">
        <v>367</v>
      </c>
      <c r="C508" s="23" t="s">
        <v>16</v>
      </c>
      <c r="D508" s="80">
        <v>2</v>
      </c>
      <c r="E508" s="24"/>
      <c r="F508" s="25">
        <f t="shared" si="15"/>
        <v>0</v>
      </c>
      <c r="G508" s="10"/>
    </row>
    <row r="509" spans="1:7" s="2" customFormat="1" ht="13.2" x14ac:dyDescent="0.3">
      <c r="A509" s="149" t="s">
        <v>215</v>
      </c>
      <c r="B509" s="22" t="s">
        <v>368</v>
      </c>
      <c r="C509" s="23" t="s">
        <v>16</v>
      </c>
      <c r="D509" s="80">
        <v>2</v>
      </c>
      <c r="E509" s="24"/>
      <c r="F509" s="25">
        <f t="shared" si="15"/>
        <v>0</v>
      </c>
      <c r="G509" s="10"/>
    </row>
    <row r="510" spans="1:7" s="2" customFormat="1" x14ac:dyDescent="0.3">
      <c r="A510" s="170" t="s">
        <v>132</v>
      </c>
      <c r="B510" s="170"/>
      <c r="C510" s="170"/>
      <c r="D510" s="170"/>
      <c r="E510" s="170"/>
      <c r="F510" s="26">
        <f>+SUM(F488:F509)</f>
        <v>0</v>
      </c>
      <c r="G510" s="10"/>
    </row>
    <row r="511" spans="1:7" s="2" customFormat="1" x14ac:dyDescent="0.3">
      <c r="A511" s="170" t="s">
        <v>71</v>
      </c>
      <c r="B511" s="170"/>
      <c r="C511" s="170"/>
      <c r="D511" s="170"/>
      <c r="E511" s="170"/>
      <c r="F511" s="26">
        <f>F510</f>
        <v>0</v>
      </c>
      <c r="G511" s="10"/>
    </row>
    <row r="512" spans="1:7" s="2" customFormat="1" ht="13.2" x14ac:dyDescent="0.3">
      <c r="A512" s="124"/>
      <c r="B512" s="10"/>
      <c r="C512" s="11"/>
      <c r="D512" s="11"/>
      <c r="E512" s="61" t="s">
        <v>238</v>
      </c>
      <c r="F512" s="84"/>
      <c r="G512" s="10"/>
    </row>
    <row r="513" spans="1:7" s="2" customFormat="1" ht="13.2" x14ac:dyDescent="0.3">
      <c r="A513" s="167" t="s">
        <v>216</v>
      </c>
      <c r="B513" s="112"/>
      <c r="C513" s="113" t="s">
        <v>16</v>
      </c>
      <c r="D513" s="113">
        <v>1</v>
      </c>
      <c r="E513" s="114">
        <f>E514</f>
        <v>0</v>
      </c>
      <c r="F513" s="115">
        <f>E513</f>
        <v>0</v>
      </c>
      <c r="G513" s="10"/>
    </row>
    <row r="514" spans="1:7" s="2" customFormat="1" ht="13.2" x14ac:dyDescent="0.3">
      <c r="A514" s="148" t="s">
        <v>34</v>
      </c>
      <c r="B514" s="19" t="s">
        <v>249</v>
      </c>
      <c r="C514" s="20"/>
      <c r="D514" s="66"/>
      <c r="E514" s="21">
        <f>E515+E520+E528+E533</f>
        <v>0</v>
      </c>
      <c r="F514" s="19"/>
      <c r="G514" s="10"/>
    </row>
    <row r="515" spans="1:7" s="2" customFormat="1" x14ac:dyDescent="0.3">
      <c r="A515" s="53">
        <v>701</v>
      </c>
      <c r="B515" s="43" t="s">
        <v>89</v>
      </c>
      <c r="C515" s="53"/>
      <c r="D515" s="43"/>
      <c r="E515" s="54">
        <f>F518</f>
        <v>0</v>
      </c>
      <c r="F515" s="43"/>
      <c r="G515" s="10"/>
    </row>
    <row r="516" spans="1:7" s="2" customFormat="1" ht="13.2" x14ac:dyDescent="0.3">
      <c r="A516" s="149" t="s">
        <v>217</v>
      </c>
      <c r="B516" s="22" t="s">
        <v>369</v>
      </c>
      <c r="C516" s="23" t="s">
        <v>16</v>
      </c>
      <c r="D516" s="47">
        <v>2</v>
      </c>
      <c r="E516" s="24"/>
      <c r="F516" s="25">
        <f>IF(D516="",0,E516*D516)</f>
        <v>0</v>
      </c>
      <c r="G516" s="10"/>
    </row>
    <row r="517" spans="1:7" s="2" customFormat="1" ht="13.2" x14ac:dyDescent="0.3">
      <c r="A517" s="149" t="s">
        <v>37</v>
      </c>
      <c r="B517" s="22" t="s">
        <v>293</v>
      </c>
      <c r="C517" s="23" t="s">
        <v>16</v>
      </c>
      <c r="D517" s="47">
        <v>3</v>
      </c>
      <c r="E517" s="24"/>
      <c r="F517" s="25">
        <f>IF(D517="",0,E517*D517)</f>
        <v>0</v>
      </c>
      <c r="G517" s="10"/>
    </row>
    <row r="518" spans="1:7" s="2" customFormat="1" x14ac:dyDescent="0.3">
      <c r="A518" s="170" t="s">
        <v>132</v>
      </c>
      <c r="B518" s="170"/>
      <c r="C518" s="170"/>
      <c r="D518" s="170"/>
      <c r="E518" s="170"/>
      <c r="F518" s="26">
        <f>SUM(F516:F517)</f>
        <v>0</v>
      </c>
      <c r="G518" s="10"/>
    </row>
    <row r="519" spans="1:7" s="2" customFormat="1" ht="13.2" x14ac:dyDescent="0.3">
      <c r="A519" s="124"/>
      <c r="B519" s="10" t="s">
        <v>238</v>
      </c>
      <c r="C519" s="11" t="s">
        <v>238</v>
      </c>
      <c r="D519" s="11"/>
      <c r="E519" s="61" t="s">
        <v>238</v>
      </c>
      <c r="F519" s="35"/>
      <c r="G519" s="10"/>
    </row>
    <row r="520" spans="1:7" s="2" customFormat="1" x14ac:dyDescent="0.3">
      <c r="A520" s="53" t="s">
        <v>35</v>
      </c>
      <c r="B520" s="43" t="s">
        <v>252</v>
      </c>
      <c r="C520" s="53"/>
      <c r="D520" s="43"/>
      <c r="E520" s="54">
        <f>F526</f>
        <v>0</v>
      </c>
      <c r="F520" s="43"/>
      <c r="G520" s="10"/>
    </row>
    <row r="521" spans="1:7" s="2" customFormat="1" ht="13.8" x14ac:dyDescent="0.3">
      <c r="A521" s="159" t="s">
        <v>218</v>
      </c>
      <c r="B521" s="22" t="s">
        <v>370</v>
      </c>
      <c r="C521" s="23" t="s">
        <v>16</v>
      </c>
      <c r="D521" s="47">
        <v>3</v>
      </c>
      <c r="E521" s="24"/>
      <c r="F521" s="25">
        <f>IF(D521="",0,E521*D521)</f>
        <v>0</v>
      </c>
      <c r="G521" s="10"/>
    </row>
    <row r="522" spans="1:7" s="2" customFormat="1" ht="13.8" x14ac:dyDescent="0.3">
      <c r="A522" s="159" t="s">
        <v>93</v>
      </c>
      <c r="B522" s="22" t="s">
        <v>327</v>
      </c>
      <c r="C522" s="23" t="s">
        <v>16</v>
      </c>
      <c r="D522" s="47">
        <v>3</v>
      </c>
      <c r="E522" s="24"/>
      <c r="F522" s="25">
        <f>IF(D522="",0,E522*D522)</f>
        <v>0</v>
      </c>
      <c r="G522" s="10"/>
    </row>
    <row r="523" spans="1:7" s="2" customFormat="1" ht="13.2" x14ac:dyDescent="0.3">
      <c r="A523" s="152" t="s">
        <v>219</v>
      </c>
      <c r="B523" s="22" t="s">
        <v>273</v>
      </c>
      <c r="C523" s="23" t="s">
        <v>16</v>
      </c>
      <c r="D523" s="47">
        <v>5</v>
      </c>
      <c r="E523" s="24"/>
      <c r="F523" s="25">
        <f>IF(D523="",0,E523*D523)</f>
        <v>0</v>
      </c>
      <c r="G523" s="10"/>
    </row>
    <row r="524" spans="1:7" s="2" customFormat="1" ht="13.8" x14ac:dyDescent="0.3">
      <c r="A524" s="159" t="s">
        <v>220</v>
      </c>
      <c r="B524" s="22" t="s">
        <v>371</v>
      </c>
      <c r="C524" s="23" t="s">
        <v>16</v>
      </c>
      <c r="D524" s="47">
        <v>4</v>
      </c>
      <c r="E524" s="24"/>
      <c r="F524" s="25">
        <f>IF(D524="",0,E524*D524)</f>
        <v>0</v>
      </c>
      <c r="G524" s="10"/>
    </row>
    <row r="525" spans="1:7" s="2" customFormat="1" ht="13.8" x14ac:dyDescent="0.3">
      <c r="A525" s="159" t="s">
        <v>61</v>
      </c>
      <c r="B525" s="22" t="s">
        <v>310</v>
      </c>
      <c r="C525" s="23" t="s">
        <v>16</v>
      </c>
      <c r="D525" s="47">
        <v>4</v>
      </c>
      <c r="E525" s="24"/>
      <c r="F525" s="25">
        <f>IF(D525="",0,E525*D525)</f>
        <v>0</v>
      </c>
      <c r="G525" s="10"/>
    </row>
    <row r="526" spans="1:7" s="2" customFormat="1" x14ac:dyDescent="0.3">
      <c r="A526" s="170" t="s">
        <v>156</v>
      </c>
      <c r="B526" s="170"/>
      <c r="C526" s="170"/>
      <c r="D526" s="170"/>
      <c r="E526" s="170"/>
      <c r="F526" s="26">
        <f>SUM(F521:F525)</f>
        <v>0</v>
      </c>
      <c r="G526" s="10"/>
    </row>
    <row r="527" spans="1:7" s="2" customFormat="1" ht="13.2" x14ac:dyDescent="0.3">
      <c r="A527" s="124"/>
      <c r="B527" s="10" t="s">
        <v>238</v>
      </c>
      <c r="C527" s="11" t="s">
        <v>238</v>
      </c>
      <c r="D527" s="11"/>
      <c r="E527" s="61" t="s">
        <v>238</v>
      </c>
      <c r="F527" s="35"/>
      <c r="G527" s="10"/>
    </row>
    <row r="528" spans="1:7" s="2" customFormat="1" x14ac:dyDescent="0.3">
      <c r="A528" s="53" t="s">
        <v>64</v>
      </c>
      <c r="B528" s="43" t="s">
        <v>250</v>
      </c>
      <c r="C528" s="53"/>
      <c r="D528" s="43"/>
      <c r="E528" s="54">
        <f>F531</f>
        <v>0</v>
      </c>
      <c r="F528" s="43"/>
      <c r="G528" s="10"/>
    </row>
    <row r="529" spans="1:7" s="2" customFormat="1" ht="13.2" x14ac:dyDescent="0.3">
      <c r="A529" s="153" t="s">
        <v>221</v>
      </c>
      <c r="B529" s="22" t="s">
        <v>372</v>
      </c>
      <c r="C529" s="23" t="s">
        <v>16</v>
      </c>
      <c r="D529" s="47">
        <v>1</v>
      </c>
      <c r="E529" s="24"/>
      <c r="F529" s="25">
        <f>IF(D529="",0,E529*D529)</f>
        <v>0</v>
      </c>
      <c r="G529" s="10"/>
    </row>
    <row r="530" spans="1:7" s="2" customFormat="1" ht="13.2" x14ac:dyDescent="0.3">
      <c r="A530" s="153" t="s">
        <v>66</v>
      </c>
      <c r="B530" s="22" t="s">
        <v>314</v>
      </c>
      <c r="C530" s="23" t="s">
        <v>16</v>
      </c>
      <c r="D530" s="47">
        <v>2</v>
      </c>
      <c r="E530" s="24"/>
      <c r="F530" s="25">
        <f>IF(D530="",0,E530*D530)</f>
        <v>0</v>
      </c>
      <c r="G530" s="10"/>
    </row>
    <row r="531" spans="1:7" s="2" customFormat="1" x14ac:dyDescent="0.3">
      <c r="A531" s="170" t="s">
        <v>68</v>
      </c>
      <c r="B531" s="170"/>
      <c r="C531" s="170"/>
      <c r="D531" s="170"/>
      <c r="E531" s="170"/>
      <c r="F531" s="26">
        <f>F529+F530</f>
        <v>0</v>
      </c>
      <c r="G531" s="10"/>
    </row>
    <row r="532" spans="1:7" s="2" customFormat="1" x14ac:dyDescent="0.3">
      <c r="A532" s="124"/>
      <c r="B532" s="10"/>
      <c r="C532" s="11"/>
      <c r="D532" s="11"/>
      <c r="E532" s="12"/>
      <c r="F532" s="35"/>
      <c r="G532" s="10"/>
    </row>
    <row r="533" spans="1:7" x14ac:dyDescent="0.3">
      <c r="A533" s="53" t="s">
        <v>25</v>
      </c>
      <c r="B533" s="43" t="s">
        <v>161</v>
      </c>
      <c r="C533" s="53"/>
      <c r="D533" s="43"/>
      <c r="E533" s="54">
        <f>F535</f>
        <v>0</v>
      </c>
      <c r="F533" s="43"/>
    </row>
    <row r="534" spans="1:7" ht="13.2" x14ac:dyDescent="0.3">
      <c r="A534" s="149" t="s">
        <v>74</v>
      </c>
      <c r="B534" s="22" t="s">
        <v>317</v>
      </c>
      <c r="C534" s="23" t="s">
        <v>8</v>
      </c>
      <c r="D534" s="47">
        <v>3</v>
      </c>
      <c r="E534" s="24"/>
      <c r="F534" s="25">
        <f>IF(D534="",0,E534*D534)</f>
        <v>0</v>
      </c>
    </row>
    <row r="535" spans="1:7" x14ac:dyDescent="0.3">
      <c r="A535" s="170" t="s">
        <v>55</v>
      </c>
      <c r="B535" s="170"/>
      <c r="C535" s="170"/>
      <c r="D535" s="170"/>
      <c r="E535" s="170"/>
      <c r="F535" s="26">
        <f>F534</f>
        <v>0</v>
      </c>
    </row>
    <row r="536" spans="1:7" x14ac:dyDescent="0.3">
      <c r="A536" s="170" t="s">
        <v>222</v>
      </c>
      <c r="B536" s="170"/>
      <c r="C536" s="170"/>
      <c r="D536" s="170"/>
      <c r="E536" s="170"/>
      <c r="F536" s="26">
        <f>F535+F531+F526+F518</f>
        <v>0</v>
      </c>
    </row>
    <row r="537" spans="1:7" x14ac:dyDescent="0.3">
      <c r="B537" s="10"/>
      <c r="F537" s="35"/>
    </row>
    <row r="538" spans="1:7" x14ac:dyDescent="0.3">
      <c r="B538" s="10"/>
      <c r="F538" s="35"/>
    </row>
    <row r="539" spans="1:7" x14ac:dyDescent="0.3">
      <c r="A539" s="34"/>
      <c r="B539" s="34"/>
      <c r="C539" s="34"/>
      <c r="D539" s="34"/>
      <c r="E539" s="34"/>
      <c r="F539" s="35"/>
    </row>
    <row r="540" spans="1:7" x14ac:dyDescent="0.3">
      <c r="B540" s="10"/>
      <c r="F540" s="116"/>
    </row>
    <row r="541" spans="1:7" x14ac:dyDescent="0.3">
      <c r="A541" s="117" t="s">
        <v>0</v>
      </c>
      <c r="B541" s="117" t="s">
        <v>1</v>
      </c>
      <c r="C541" s="117" t="s">
        <v>2</v>
      </c>
      <c r="D541" s="117" t="s">
        <v>3</v>
      </c>
      <c r="E541" s="118" t="s">
        <v>4</v>
      </c>
      <c r="F541" s="119" t="s">
        <v>5</v>
      </c>
    </row>
    <row r="542" spans="1:7" x14ac:dyDescent="0.3">
      <c r="A542" s="120"/>
      <c r="B542" s="120"/>
      <c r="C542" s="120"/>
      <c r="D542" s="120"/>
      <c r="E542" s="8" t="s">
        <v>223</v>
      </c>
      <c r="F542" s="9" t="s">
        <v>223</v>
      </c>
    </row>
    <row r="543" spans="1:7" ht="13.2" x14ac:dyDescent="0.3">
      <c r="A543" s="121" t="s">
        <v>224</v>
      </c>
      <c r="B543" s="122" t="str">
        <f>A5</f>
        <v>INSTALLATION ET TRAVAUX GENERAUX</v>
      </c>
      <c r="C543" s="89" t="s">
        <v>48</v>
      </c>
      <c r="D543" s="89">
        <f>D5</f>
        <v>1</v>
      </c>
      <c r="E543" s="123">
        <f>E5</f>
        <v>0</v>
      </c>
      <c r="F543" s="123">
        <f>E543*D543</f>
        <v>0</v>
      </c>
    </row>
    <row r="544" spans="1:7" x14ac:dyDescent="0.3">
      <c r="B544" s="3"/>
      <c r="E544" s="125"/>
      <c r="F544" s="125"/>
    </row>
    <row r="545" spans="1:9" ht="13.2" x14ac:dyDescent="0.3">
      <c r="A545" s="122" t="s">
        <v>225</v>
      </c>
      <c r="B545" s="126" t="str">
        <f>A14</f>
        <v>REHABILITATION  DE CAPTAGE</v>
      </c>
      <c r="C545" s="89" t="s">
        <v>16</v>
      </c>
      <c r="D545" s="89">
        <f>D14</f>
        <v>1</v>
      </c>
      <c r="E545" s="123">
        <f>E14</f>
        <v>0</v>
      </c>
      <c r="F545" s="123">
        <f>E545*D545</f>
        <v>0</v>
      </c>
    </row>
    <row r="546" spans="1:9" x14ac:dyDescent="0.3">
      <c r="B546" s="3"/>
      <c r="E546" s="125"/>
      <c r="F546" s="125"/>
    </row>
    <row r="547" spans="1:9" s="11" customFormat="1" ht="13.2" x14ac:dyDescent="0.3">
      <c r="A547" s="122" t="s">
        <v>226</v>
      </c>
      <c r="B547" s="126" t="str">
        <f>A58</f>
        <v>REHABILITATION DU SYSTÈME DE TRAITEMENT</v>
      </c>
      <c r="C547" s="126" t="str">
        <f>C58</f>
        <v>Ens</v>
      </c>
      <c r="D547" s="126">
        <f>D58</f>
        <v>1</v>
      </c>
      <c r="E547" s="127">
        <f>E58</f>
        <v>0</v>
      </c>
      <c r="F547" s="127">
        <f>F58</f>
        <v>0</v>
      </c>
    </row>
    <row r="548" spans="1:9" x14ac:dyDescent="0.3">
      <c r="B548" s="3"/>
      <c r="E548" s="125"/>
      <c r="F548" s="125"/>
    </row>
    <row r="549" spans="1:9" ht="13.2" x14ac:dyDescent="0.3">
      <c r="A549" s="122" t="s">
        <v>227</v>
      </c>
      <c r="B549" s="122" t="str">
        <f>A105</f>
        <v>REHABILITATION DU RESERVOIR DE CAPACITE 20 M3SANDROHY</v>
      </c>
      <c r="C549" s="89" t="s">
        <v>48</v>
      </c>
      <c r="D549" s="89">
        <f>D105</f>
        <v>1</v>
      </c>
      <c r="E549" s="123">
        <f>E105</f>
        <v>0</v>
      </c>
      <c r="F549" s="123">
        <f>E549*D549</f>
        <v>0</v>
      </c>
    </row>
    <row r="550" spans="1:9" x14ac:dyDescent="0.3">
      <c r="B550" s="3"/>
      <c r="E550" s="125"/>
      <c r="F550" s="125"/>
      <c r="I550" s="147"/>
    </row>
    <row r="551" spans="1:9" ht="13.2" x14ac:dyDescent="0.3">
      <c r="A551" s="122" t="s">
        <v>228</v>
      </c>
      <c r="B551" s="122" t="str">
        <f>A169</f>
        <v>REHABILITATION DU RESERVOIR DE CAPACITE 15 M3 SAHANAVAKA</v>
      </c>
      <c r="C551" s="89" t="s">
        <v>48</v>
      </c>
      <c r="D551" s="89">
        <f>D169</f>
        <v>1</v>
      </c>
      <c r="E551" s="123">
        <f t="shared" ref="E551:F551" si="16">E169</f>
        <v>0</v>
      </c>
      <c r="F551" s="123">
        <f t="shared" si="16"/>
        <v>0</v>
      </c>
      <c r="I551" s="147"/>
    </row>
    <row r="552" spans="1:9" x14ac:dyDescent="0.3">
      <c r="B552" s="3"/>
      <c r="E552" s="125"/>
      <c r="F552" s="125"/>
      <c r="I552" s="147"/>
    </row>
    <row r="553" spans="1:9" ht="13.2" x14ac:dyDescent="0.3">
      <c r="A553" s="122" t="s">
        <v>229</v>
      </c>
      <c r="B553" s="122" t="str">
        <f>A228</f>
        <v xml:space="preserve">REHABILITATION DE KIOSQUE </v>
      </c>
      <c r="C553" s="89" t="s">
        <v>16</v>
      </c>
      <c r="D553" s="89">
        <f>D228</f>
        <v>20</v>
      </c>
      <c r="E553" s="123">
        <f>E228</f>
        <v>0</v>
      </c>
      <c r="F553" s="123">
        <f>E553*D553</f>
        <v>0</v>
      </c>
    </row>
    <row r="554" spans="1:9" x14ac:dyDescent="0.3">
      <c r="B554" s="3"/>
      <c r="E554" s="125"/>
      <c r="F554" s="125"/>
    </row>
    <row r="555" spans="1:9" ht="13.2" x14ac:dyDescent="0.3">
      <c r="A555" s="122" t="s">
        <v>230</v>
      </c>
      <c r="B555" s="128" t="str">
        <f>A305</f>
        <v xml:space="preserve">CONSTRUCTION LAVE MAIN </v>
      </c>
      <c r="C555" s="89" t="s">
        <v>16</v>
      </c>
      <c r="D555" s="89">
        <f>D305</f>
        <v>3</v>
      </c>
      <c r="E555" s="123">
        <f>E305</f>
        <v>0</v>
      </c>
      <c r="F555" s="123">
        <f>E555*D555</f>
        <v>0</v>
      </c>
    </row>
    <row r="556" spans="1:9" ht="13.2" x14ac:dyDescent="0.3">
      <c r="A556" s="129"/>
      <c r="B556" s="3"/>
      <c r="E556" s="125"/>
      <c r="F556" s="125"/>
    </row>
    <row r="557" spans="1:9" ht="13.2" x14ac:dyDescent="0.3">
      <c r="A557" s="122" t="s">
        <v>231</v>
      </c>
      <c r="B557" s="122" t="str">
        <f>A387</f>
        <v>BRANCHEMENT INSTITUTIONNEL CSB</v>
      </c>
      <c r="C557" s="89" t="s">
        <v>232</v>
      </c>
      <c r="D557" s="89">
        <f>D387</f>
        <v>1</v>
      </c>
      <c r="E557" s="123">
        <f>E387</f>
        <v>0</v>
      </c>
      <c r="F557" s="123">
        <f>E557*D557</f>
        <v>0</v>
      </c>
    </row>
    <row r="558" spans="1:9" ht="13.2" x14ac:dyDescent="0.3">
      <c r="A558" s="129"/>
      <c r="B558" s="130"/>
      <c r="C558" s="131"/>
      <c r="D558" s="131"/>
      <c r="E558" s="132"/>
      <c r="F558" s="132"/>
    </row>
    <row r="559" spans="1:9" ht="13.2" x14ac:dyDescent="0.3">
      <c r="A559" s="122" t="s">
        <v>233</v>
      </c>
      <c r="B559" s="122" t="str">
        <f>A431</f>
        <v>FOURNITURE ET POSE CONDUITE D'AMENEE</v>
      </c>
      <c r="C559" s="89" t="s">
        <v>232</v>
      </c>
      <c r="D559" s="89">
        <f>D431</f>
        <v>1</v>
      </c>
      <c r="E559" s="123">
        <f>E431</f>
        <v>0</v>
      </c>
      <c r="F559" s="123">
        <f>E559*D559</f>
        <v>0</v>
      </c>
    </row>
    <row r="560" spans="1:9" ht="13.2" x14ac:dyDescent="0.3">
      <c r="A560" s="129"/>
      <c r="B560" s="130"/>
      <c r="C560" s="131"/>
      <c r="D560" s="131"/>
      <c r="E560" s="132"/>
      <c r="F560" s="132"/>
    </row>
    <row r="561" spans="1:8" ht="13.2" x14ac:dyDescent="0.3">
      <c r="A561" s="122" t="s">
        <v>234</v>
      </c>
      <c r="B561" s="122" t="str">
        <f>A463</f>
        <v>FOURNITURE ET POSE CONDUITE DE DISTRIBUTION</v>
      </c>
      <c r="C561" s="89" t="s">
        <v>232</v>
      </c>
      <c r="D561" s="89">
        <f>D463</f>
        <v>1</v>
      </c>
      <c r="E561" s="123">
        <f>E463</f>
        <v>0</v>
      </c>
      <c r="F561" s="123">
        <f>E561*D561</f>
        <v>0</v>
      </c>
    </row>
    <row r="562" spans="1:8" ht="13.2" x14ac:dyDescent="0.3">
      <c r="A562" s="129"/>
      <c r="B562" s="130"/>
      <c r="C562" s="131"/>
      <c r="D562" s="131"/>
      <c r="E562" s="132"/>
      <c r="F562" s="132"/>
    </row>
    <row r="563" spans="1:8" ht="13.2" x14ac:dyDescent="0.3">
      <c r="A563" s="122" t="s">
        <v>235</v>
      </c>
      <c r="B563" s="122" t="str">
        <f>+A513</f>
        <v>VANNE DE SECTIONNEMENT</v>
      </c>
      <c r="C563" s="89" t="s">
        <v>16</v>
      </c>
      <c r="D563" s="89">
        <f>D513</f>
        <v>1</v>
      </c>
      <c r="E563" s="123">
        <f>E513</f>
        <v>0</v>
      </c>
      <c r="F563" s="123">
        <f>F513</f>
        <v>0</v>
      </c>
    </row>
    <row r="564" spans="1:8" ht="13.2" x14ac:dyDescent="0.3">
      <c r="A564" s="129"/>
      <c r="B564" s="3"/>
      <c r="F564" s="133"/>
    </row>
    <row r="565" spans="1:8" ht="13.2" x14ac:dyDescent="0.3">
      <c r="A565" s="129"/>
      <c r="B565" s="130"/>
      <c r="C565" s="131"/>
      <c r="D565" s="131"/>
      <c r="E565" s="134"/>
      <c r="F565" s="135"/>
    </row>
    <row r="566" spans="1:8" ht="13.8" x14ac:dyDescent="0.3">
      <c r="B566" s="11"/>
      <c r="C566" s="136" t="s">
        <v>236</v>
      </c>
      <c r="E566" s="137"/>
      <c r="F566" s="138">
        <f>SUM(F543:F563)</f>
        <v>0</v>
      </c>
    </row>
    <row r="567" spans="1:8" x14ac:dyDescent="0.3">
      <c r="B567" s="3"/>
      <c r="F567" s="133"/>
    </row>
    <row r="568" spans="1:8" ht="13.2" x14ac:dyDescent="0.3">
      <c r="B568" s="3"/>
      <c r="E568" s="139" t="s">
        <v>393</v>
      </c>
      <c r="F568" s="140">
        <f>F566*8%</f>
        <v>0</v>
      </c>
    </row>
    <row r="569" spans="1:8" x14ac:dyDescent="0.3">
      <c r="B569" s="3"/>
      <c r="F569" s="133"/>
    </row>
    <row r="570" spans="1:8" ht="15" x14ac:dyDescent="0.3">
      <c r="B570" s="3"/>
      <c r="E570" s="141" t="s">
        <v>394</v>
      </c>
      <c r="F570" s="142">
        <f>F568+F566</f>
        <v>0</v>
      </c>
      <c r="H570" s="147"/>
    </row>
    <row r="571" spans="1:8" x14ac:dyDescent="0.3">
      <c r="H571" s="147"/>
    </row>
    <row r="575" spans="1:8" x14ac:dyDescent="0.3">
      <c r="A575" s="154"/>
      <c r="C575" s="3"/>
      <c r="D575" s="3"/>
      <c r="E575" s="3"/>
      <c r="F575" s="2"/>
    </row>
    <row r="576" spans="1:8" x14ac:dyDescent="0.3">
      <c r="A576" s="154"/>
      <c r="C576" s="3"/>
      <c r="D576" s="3"/>
      <c r="E576" s="3"/>
      <c r="F576" s="2"/>
    </row>
    <row r="577" spans="1:6" x14ac:dyDescent="0.3">
      <c r="A577" s="154"/>
      <c r="C577" s="3"/>
      <c r="D577" s="3"/>
      <c r="E577" s="3"/>
      <c r="F577" s="2"/>
    </row>
    <row r="578" spans="1:6" x14ac:dyDescent="0.3">
      <c r="A578" s="154"/>
      <c r="C578" s="3"/>
      <c r="D578" s="3"/>
      <c r="E578" s="3"/>
      <c r="F578" s="2"/>
    </row>
    <row r="579" spans="1:6" x14ac:dyDescent="0.3">
      <c r="A579" s="154"/>
      <c r="C579" s="3"/>
      <c r="D579" s="3"/>
      <c r="E579" s="3"/>
      <c r="F579" s="2"/>
    </row>
    <row r="580" spans="1:6" x14ac:dyDescent="0.3">
      <c r="A580" s="154"/>
      <c r="C580" s="3"/>
      <c r="D580" s="3"/>
      <c r="E580" s="3"/>
      <c r="F580" s="2"/>
    </row>
    <row r="581" spans="1:6" x14ac:dyDescent="0.3">
      <c r="A581" s="154"/>
      <c r="C581" s="3"/>
      <c r="D581" s="3"/>
      <c r="E581" s="3"/>
      <c r="F581" s="2"/>
    </row>
    <row r="582" spans="1:6" x14ac:dyDescent="0.3">
      <c r="A582" s="154"/>
      <c r="C582" s="3"/>
      <c r="D582" s="3"/>
      <c r="E582" s="3"/>
      <c r="F582" s="2"/>
    </row>
    <row r="583" spans="1:6" x14ac:dyDescent="0.3">
      <c r="A583" s="154"/>
      <c r="C583" s="3"/>
      <c r="D583" s="3"/>
      <c r="E583" s="3"/>
      <c r="F583" s="2"/>
    </row>
    <row r="584" spans="1:6" x14ac:dyDescent="0.3">
      <c r="A584" s="154"/>
      <c r="C584" s="3"/>
      <c r="D584" s="3"/>
      <c r="E584" s="3"/>
      <c r="F584" s="2"/>
    </row>
    <row r="585" spans="1:6" x14ac:dyDescent="0.3">
      <c r="A585" s="154"/>
      <c r="C585" s="3"/>
      <c r="D585" s="3"/>
      <c r="E585" s="3"/>
      <c r="F585" s="2"/>
    </row>
  </sheetData>
  <mergeCells count="98">
    <mergeCell ref="A536:E536"/>
    <mergeCell ref="A510:E510"/>
    <mergeCell ref="A511:E511"/>
    <mergeCell ref="A518:E518"/>
    <mergeCell ref="A526:E526"/>
    <mergeCell ref="A531:E531"/>
    <mergeCell ref="A535:E535"/>
    <mergeCell ref="A484:E484"/>
    <mergeCell ref="A444:E444"/>
    <mergeCell ref="A445:E445"/>
    <mergeCell ref="A450:E450"/>
    <mergeCell ref="A451:E451"/>
    <mergeCell ref="A456:E456"/>
    <mergeCell ref="A457:E457"/>
    <mergeCell ref="A461:E461"/>
    <mergeCell ref="A467:E467"/>
    <mergeCell ref="A472:E472"/>
    <mergeCell ref="A473:E473"/>
    <mergeCell ref="A483:E483"/>
    <mergeCell ref="A439:E439"/>
    <mergeCell ref="A344:E344"/>
    <mergeCell ref="A350:E350"/>
    <mergeCell ref="A354:E354"/>
    <mergeCell ref="A355:E355"/>
    <mergeCell ref="A368:E368"/>
    <mergeCell ref="A372:E372"/>
    <mergeCell ref="A376:E376"/>
    <mergeCell ref="A380:E380"/>
    <mergeCell ref="A384:E384"/>
    <mergeCell ref="A385:E385"/>
    <mergeCell ref="A434:E434"/>
    <mergeCell ref="A343:E343"/>
    <mergeCell ref="A289:E289"/>
    <mergeCell ref="A293:E293"/>
    <mergeCell ref="A297:E297"/>
    <mergeCell ref="A301:E301"/>
    <mergeCell ref="A302:E302"/>
    <mergeCell ref="A312:E312"/>
    <mergeCell ref="A321:E321"/>
    <mergeCell ref="A326:E326"/>
    <mergeCell ref="A332:E332"/>
    <mergeCell ref="A333:E333"/>
    <mergeCell ref="A338:E338"/>
    <mergeCell ref="A284:E284"/>
    <mergeCell ref="A238:E238"/>
    <mergeCell ref="A244:E244"/>
    <mergeCell ref="A249:E249"/>
    <mergeCell ref="A250:E250"/>
    <mergeCell ref="A256:E256"/>
    <mergeCell ref="A261:E261"/>
    <mergeCell ref="A262:E262"/>
    <mergeCell ref="A267:E267"/>
    <mergeCell ref="A271:E271"/>
    <mergeCell ref="A275:E275"/>
    <mergeCell ref="A278:E278"/>
    <mergeCell ref="A234:E234"/>
    <mergeCell ref="A173:E173"/>
    <mergeCell ref="A179:E179"/>
    <mergeCell ref="A184:E184"/>
    <mergeCell ref="A185:E185"/>
    <mergeCell ref="A192:E192"/>
    <mergeCell ref="A199:E199"/>
    <mergeCell ref="A211:E211"/>
    <mergeCell ref="A217:E217"/>
    <mergeCell ref="A221:E221"/>
    <mergeCell ref="A225:E225"/>
    <mergeCell ref="A226:E226"/>
    <mergeCell ref="A167:E167"/>
    <mergeCell ref="A103:E103"/>
    <mergeCell ref="A110:E110"/>
    <mergeCell ref="A116:E116"/>
    <mergeCell ref="A121:E121"/>
    <mergeCell ref="A122:E122"/>
    <mergeCell ref="A133:E133"/>
    <mergeCell ref="A140:E140"/>
    <mergeCell ref="A150:E150"/>
    <mergeCell ref="A156:E156"/>
    <mergeCell ref="A161:E161"/>
    <mergeCell ref="A166:E166"/>
    <mergeCell ref="A102:E102"/>
    <mergeCell ref="A23:E23"/>
    <mergeCell ref="A28:E28"/>
    <mergeCell ref="A32:E32"/>
    <mergeCell ref="A38:E38"/>
    <mergeCell ref="A51:E51"/>
    <mergeCell ref="A56:E56"/>
    <mergeCell ref="A62:E62"/>
    <mergeCell ref="A70:E70"/>
    <mergeCell ref="A76:E76"/>
    <mergeCell ref="A92:E92"/>
    <mergeCell ref="A98:E98"/>
    <mergeCell ref="A18:E18"/>
    <mergeCell ref="A1:F1"/>
    <mergeCell ref="A3:A4"/>
    <mergeCell ref="B3:B4"/>
    <mergeCell ref="C3:C4"/>
    <mergeCell ref="D3:D4"/>
    <mergeCell ref="A11:E11"/>
  </mergeCells>
  <conditionalFormatting sqref="D537:D538">
    <cfRule type="cellIs" dxfId="1" priority="2" operator="greaterThan">
      <formula>0</formula>
    </cfRule>
  </conditionalFormatting>
  <conditionalFormatting sqref="D540">
    <cfRule type="cellIs" dxfId="0" priority="1" operator="greaterThan">
      <formula>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5" orientation="portrait" verticalDpi="0" r:id="rId1"/>
  <rowBreaks count="5" manualBreakCount="5">
    <brk id="98" max="5" man="1"/>
    <brk id="186" max="5" man="1"/>
    <brk id="284" max="5" man="1"/>
    <brk id="377" max="5" man="1"/>
    <brk id="473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BDQE Sandrohy Maroamboka</vt:lpstr>
      <vt:lpstr>'BDQE Sandrohy Maroamboka'!Impression_des_titres</vt:lpstr>
      <vt:lpstr>'BDQE Sandrohy Maroamboka'!Zone_d_impression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Falimandroso</cp:lastModifiedBy>
  <cp:lastPrinted>2023-04-12T12:54:02Z</cp:lastPrinted>
  <dcterms:created xsi:type="dcterms:W3CDTF">2015-06-05T18:19:34Z</dcterms:created>
  <dcterms:modified xsi:type="dcterms:W3CDTF">2023-04-12T13:15:14Z</dcterms:modified>
</cp:coreProperties>
</file>